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330" windowHeight="13455" tabRatio="884" activeTab="9"/>
  </bookViews>
  <sheets>
    <sheet name="Altalanos" sheetId="1" r:id="rId1"/>
    <sheet name="Birók" sheetId="2" r:id="rId2"/>
    <sheet name="NP130elő" sheetId="3" r:id="rId3"/>
    <sheet name="Np130+" sheetId="4" r:id="rId4"/>
    <sheet name="Fp100elő" sheetId="5" r:id="rId5"/>
    <sheet name="Fp100+" sheetId="6" r:id="rId6"/>
    <sheet name="Fp130elő" sheetId="7" r:id="rId7"/>
    <sheet name="Fp130+" sheetId="8" r:id="rId8"/>
    <sheet name="Fp160elő" sheetId="9" r:id="rId9"/>
    <sheet name="Fp160+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4">'Fp100elő'!$1:$5</definedName>
    <definedName name="_xlnm.Print_Titles" localSheetId="6">'Fp130elő'!$1:$5</definedName>
    <definedName name="_xlnm.Print_Titles" localSheetId="8">'Fp160elő'!$1:$5</definedName>
    <definedName name="_xlnm.Print_Titles" localSheetId="2">'NP130elő'!$1:$5</definedName>
    <definedName name="_xlnm.Print_Area" localSheetId="1">'Birók'!$A$1:$N$29</definedName>
    <definedName name="_xlnm.Print_Area" localSheetId="5">'Fp100+'!$A$1:$M$51</definedName>
    <definedName name="_xlnm.Print_Area" localSheetId="4">'Fp100elő'!$A$1:$P$87</definedName>
    <definedName name="_xlnm.Print_Area" localSheetId="7">'Fp130+'!$A$1:$M$44</definedName>
    <definedName name="_xlnm.Print_Area" localSheetId="6">'Fp130elő'!$A$1:$P$87</definedName>
    <definedName name="_xlnm.Print_Area" localSheetId="9">'Fp160+'!$A$1:$M$44</definedName>
    <definedName name="_xlnm.Print_Area" localSheetId="8">'Fp160elő'!$A$1:$P$87</definedName>
    <definedName name="_xlnm.Print_Area" localSheetId="3">'Np130+'!$A$1:$M$44</definedName>
    <definedName name="_xlnm.Print_Area" localSheetId="2">'NP130elő'!$A$1:$P$87</definedName>
  </definedNames>
  <calcPr fullCalcOnLoad="1"/>
</workbook>
</file>

<file path=xl/sharedStrings.xml><?xml version="1.0" encoding="utf-8"?>
<sst xmlns="http://schemas.openxmlformats.org/spreadsheetml/2006/main" count="463" uniqueCount="170">
  <si>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</si>
  <si>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</si>
  <si>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</si>
  <si>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</si>
  <si>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</si>
  <si>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</si>
  <si>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</si>
  <si>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</si>
  <si>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</si>
  <si>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</si>
  <si>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</si>
  <si>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</si>
  <si>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</si>
  <si>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</si>
  <si>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</si>
  <si>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</si>
  <si>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</si>
  <si>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</si>
  <si>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</si>
  <si>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</si>
  <si>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</si>
  <si>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</si>
  <si>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</si>
  <si>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</si>
  <si>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Kiemelés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</si>
  <si>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</si>
  <si>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</si>
  <si>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</si>
  <si>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</si>
  <si>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</si>
  <si>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</si>
  <si>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</si>
  <si>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</si>
  <si>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</si>
  <si>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</si>
  <si>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</si>
  <si>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</si>
  <si>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</si>
  <si>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</si>
  <si>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</si>
  <si>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</si>
  <si>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</si>
  <si>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</si>
  <si>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</si>
  <si>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</si>
  <si>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</si>
  <si>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</si>
  <si>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</si>
  <si>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</si>
  <si>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</si>
  <si>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</si>
  <si>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</si>
  <si>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</si>
  <si>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</si>
  <si>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</si>
  <si>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</si>
  <si>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</si>
  <si>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</si>
  <si>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E</t>
  </si>
  <si>
    <t>F</t>
  </si>
  <si>
    <t>3. hely</t>
  </si>
  <si>
    <t>vs.</t>
  </si>
  <si>
    <t>5. hely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</si>
  <si>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</si>
  <si>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</si>
  <si>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</si>
  <si>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</si>
  <si>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</si>
  <si>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</si>
  <si>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</si>
  <si>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</si>
  <si>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</si>
  <si>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</si>
  <si>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=MIN(4;'1D ELO'!$O$5)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</si>
  <si>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</si>
  <si>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</si>
  <si>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</si>
  <si>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</si>
  <si>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</si>
  <si>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</si>
  <si>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</si>
  <si>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</si>
  <si>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</si>
  <si>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</si>
  <si>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</si>
  <si>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E - F</t>
  </si>
  <si>
    <t>F - D</t>
  </si>
  <si>
    <t>Keszthely Város Szenior Bajnoksága</t>
  </si>
  <si>
    <t>2020.08.28-30.</t>
  </si>
  <si>
    <t>Np130+</t>
  </si>
  <si>
    <t>Fp100+</t>
  </si>
  <si>
    <t>Fp130+</t>
  </si>
  <si>
    <t>Fp160+</t>
  </si>
  <si>
    <t xml:space="preserve">Bércesi </t>
  </si>
  <si>
    <t>Juli</t>
  </si>
  <si>
    <t xml:space="preserve">Bádenszky </t>
  </si>
  <si>
    <t>Judit</t>
  </si>
  <si>
    <t>Kiss</t>
  </si>
  <si>
    <t>Ágnes</t>
  </si>
  <si>
    <t>Orbán</t>
  </si>
  <si>
    <t>Zsuzsa</t>
  </si>
  <si>
    <t>Mikola</t>
  </si>
  <si>
    <t>Elena</t>
  </si>
  <si>
    <t xml:space="preserve">Pintér </t>
  </si>
  <si>
    <t>Pető</t>
  </si>
  <si>
    <t>Éva</t>
  </si>
  <si>
    <t xml:space="preserve">Werner </t>
  </si>
  <si>
    <t>Anna</t>
  </si>
  <si>
    <t>Gál</t>
  </si>
  <si>
    <t>Zoltán</t>
  </si>
  <si>
    <t xml:space="preserve">Sákovics </t>
  </si>
  <si>
    <t>Péter</t>
  </si>
  <si>
    <t>Eke</t>
  </si>
  <si>
    <t>László</t>
  </si>
  <si>
    <t>Váry</t>
  </si>
  <si>
    <t xml:space="preserve">Barta </t>
  </si>
  <si>
    <t>Attila</t>
  </si>
  <si>
    <t>Dobosi</t>
  </si>
  <si>
    <t>Csaba</t>
  </si>
  <si>
    <t>Ulbrecht</t>
  </si>
  <si>
    <t>Gábor</t>
  </si>
  <si>
    <t>Makai</t>
  </si>
  <si>
    <t>Károly</t>
  </si>
  <si>
    <t xml:space="preserve">Márton </t>
  </si>
  <si>
    <t>Kálmán</t>
  </si>
  <si>
    <t xml:space="preserve">Erdei </t>
  </si>
  <si>
    <t>Bölkény</t>
  </si>
  <si>
    <t>Rácz</t>
  </si>
  <si>
    <t>József</t>
  </si>
  <si>
    <t>Almai</t>
  </si>
  <si>
    <t>János</t>
  </si>
  <si>
    <t>Fülöp</t>
  </si>
  <si>
    <t>Eppich</t>
  </si>
  <si>
    <t>Hudecz</t>
  </si>
  <si>
    <t>Adorján</t>
  </si>
  <si>
    <t>Dénes</t>
  </si>
  <si>
    <t>Fehérváry</t>
  </si>
  <si>
    <t>Sándor</t>
  </si>
  <si>
    <t>Pohly</t>
  </si>
  <si>
    <t>Ferenc</t>
  </si>
  <si>
    <t>Kende</t>
  </si>
  <si>
    <t>Judik</t>
  </si>
  <si>
    <t>Liznbauer</t>
  </si>
  <si>
    <t>Silvio</t>
  </si>
  <si>
    <t>Házos</t>
  </si>
  <si>
    <t>Huba</t>
  </si>
  <si>
    <t>Szentgyörgyi</t>
  </si>
  <si>
    <t>György</t>
  </si>
  <si>
    <t>Román</t>
  </si>
  <si>
    <t>Mészáros</t>
  </si>
  <si>
    <t>1/8</t>
  </si>
  <si>
    <t>8/1</t>
  </si>
  <si>
    <t>8/3</t>
  </si>
  <si>
    <t>6/8</t>
  </si>
  <si>
    <t>3/8</t>
  </si>
  <si>
    <t>4/8</t>
  </si>
  <si>
    <t>8/6</t>
  </si>
  <si>
    <t>8/4</t>
  </si>
  <si>
    <t>8/7</t>
  </si>
  <si>
    <t>8/2</t>
  </si>
  <si>
    <t>7/8</t>
  </si>
  <si>
    <t>2/8</t>
  </si>
  <si>
    <t>jn</t>
  </si>
  <si>
    <t>6/2 6/0</t>
  </si>
  <si>
    <t>2/6 0/6</t>
  </si>
  <si>
    <t>6/1 7/5</t>
  </si>
  <si>
    <t>Kádár László</t>
  </si>
  <si>
    <t>Keszthely</t>
  </si>
  <si>
    <t>HELIKON TC</t>
  </si>
  <si>
    <t>Horváth Imre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</si>
</sst>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$&quot;* #,##0.00_-;\-&quot;$&quot;* #,##0.00_-;_-&quot;$&quot;* &quot;-&quot;??_-;_-@_-"/>
    <numFmt numFmtId="165" formatCode="d\-mmm\-yy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6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left" vertical="center"/>
    </xf>
    <xf numFmtId="0" fontId="31" fillId="38" borderId="24" xfId="0" applyFont="1" applyFill="1" applyBorder="1" applyAlignment="1">
      <alignment horizontal="right" vertical="center"/>
    </xf>
    <xf numFmtId="49" fontId="27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16" fillId="0" borderId="15" xfId="56" applyNumberFormat="1" applyFont="1" applyBorder="1" applyAlignment="1" applyProtection="1">
      <alignment vertical="center"/>
      <protection locked="0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49" fontId="22" fillId="33" borderId="32" xfId="0" applyNumberFormat="1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4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left" vertical="center"/>
    </xf>
    <xf numFmtId="49" fontId="27" fillId="33" borderId="36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8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0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49" fontId="35" fillId="33" borderId="13" xfId="0" applyNumberFormat="1" applyFont="1" applyFill="1" applyBorder="1" applyAlignment="1">
      <alignment vertical="center"/>
    </xf>
    <xf numFmtId="49" fontId="35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2" xfId="0" applyFont="1" applyFill="1" applyBorder="1" applyAlignment="1">
      <alignment vertical="center"/>
    </xf>
    <xf numFmtId="0" fontId="35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49" fontId="38" fillId="34" borderId="31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3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42" xfId="0" applyNumberFormat="1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65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3" fillId="37" borderId="15" xfId="0" applyNumberFormat="1" applyFont="1" applyFill="1" applyBorder="1" applyAlignment="1">
      <alignment vertical="center"/>
    </xf>
    <xf numFmtId="49" fontId="16" fillId="37" borderId="15" xfId="56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40" xfId="0" applyNumberFormat="1" applyFont="1" applyFill="1" applyBorder="1" applyAlignment="1">
      <alignment vertical="center"/>
    </xf>
    <xf numFmtId="49" fontId="32" fillId="37" borderId="1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right"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49" fontId="22" fillId="33" borderId="36" xfId="0" applyNumberFormat="1" applyFont="1" applyFill="1" applyBorder="1" applyAlignment="1">
      <alignment horizontal="center" vertical="center"/>
    </xf>
    <xf numFmtId="49" fontId="22" fillId="33" borderId="3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center" vertical="center"/>
    </xf>
    <xf numFmtId="49" fontId="32" fillId="37" borderId="36" xfId="0" applyNumberFormat="1" applyFont="1" applyFill="1" applyBorder="1" applyAlignment="1">
      <alignment vertical="center"/>
    </xf>
    <xf numFmtId="0" fontId="0" fillId="37" borderId="41" xfId="0" applyFill="1" applyBorder="1" applyAlignment="1">
      <alignment/>
    </xf>
    <xf numFmtId="49" fontId="8" fillId="37" borderId="33" xfId="0" applyNumberFormat="1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2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7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8" fillId="37" borderId="40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28" fillId="37" borderId="33" xfId="0" applyNumberFormat="1" applyFont="1" applyFill="1" applyBorder="1" applyAlignment="1">
      <alignment horizontal="center" vertical="center"/>
    </xf>
    <xf numFmtId="49" fontId="28" fillId="37" borderId="37" xfId="0" applyNumberFormat="1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vertical="center"/>
    </xf>
    <xf numFmtId="49" fontId="8" fillId="37" borderId="33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1" fillId="39" borderId="0" xfId="0" applyFont="1" applyFill="1" applyAlignment="1">
      <alignment/>
    </xf>
    <xf numFmtId="0" fontId="41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9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41" fillId="37" borderId="0" xfId="0" applyFont="1" applyFill="1" applyAlignment="1">
      <alignment horizontal="center"/>
    </xf>
    <xf numFmtId="0" fontId="41" fillId="39" borderId="0" xfId="0" applyFont="1" applyFill="1" applyAlignment="1">
      <alignment horizontal="center"/>
    </xf>
    <xf numFmtId="0" fontId="24" fillId="39" borderId="0" xfId="0" applyFont="1" applyFill="1" applyAlignment="1">
      <alignment horizontal="center"/>
    </xf>
    <xf numFmtId="0" fontId="2" fillId="33" borderId="0" xfId="43" applyFill="1" applyBorder="1" applyAlignment="1">
      <alignment/>
    </xf>
    <xf numFmtId="49" fontId="35" fillId="33" borderId="0" xfId="0" applyNumberFormat="1" applyFont="1" applyFill="1" applyBorder="1" applyAlignment="1">
      <alignment vertical="center"/>
    </xf>
    <xf numFmtId="49" fontId="17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2" xfId="0" applyNumberFormat="1" applyFont="1" applyFill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wrapTex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37" borderId="0" xfId="0" applyNumberFormat="1" applyFont="1" applyFill="1" applyAlignment="1">
      <alignment horizontal="left"/>
    </xf>
    <xf numFmtId="49" fontId="10" fillId="35" borderId="31" xfId="0" applyNumberFormat="1" applyFont="1" applyFill="1" applyBorder="1" applyAlignment="1">
      <alignment vertical="center"/>
    </xf>
    <xf numFmtId="49" fontId="0" fillId="37" borderId="0" xfId="0" applyNumberFormat="1" applyFill="1" applyAlignment="1">
      <alignment/>
    </xf>
    <xf numFmtId="49" fontId="0" fillId="37" borderId="16" xfId="0" applyNumberFormat="1" applyFont="1" applyFill="1" applyBorder="1" applyAlignment="1">
      <alignment/>
    </xf>
    <xf numFmtId="0" fontId="78" fillId="37" borderId="0" xfId="0" applyFont="1" applyFill="1" applyAlignment="1">
      <alignment/>
    </xf>
    <xf numFmtId="0" fontId="78" fillId="37" borderId="37" xfId="0" applyFont="1" applyFill="1" applyBorder="1" applyAlignment="1">
      <alignment/>
    </xf>
    <xf numFmtId="0" fontId="78" fillId="37" borderId="0" xfId="0" applyFont="1" applyFill="1" applyBorder="1" applyAlignment="1">
      <alignment/>
    </xf>
    <xf numFmtId="0" fontId="79" fillId="37" borderId="0" xfId="0" applyFont="1" applyFill="1" applyAlignment="1">
      <alignment horizontal="center" shrinkToFit="1"/>
    </xf>
    <xf numFmtId="14" fontId="23" fillId="33" borderId="36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48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34" xfId="0" applyNumberFormat="1" applyFont="1" applyFill="1" applyBorder="1" applyAlignment="1">
      <alignment horizontal="center" wrapText="1"/>
    </xf>
    <xf numFmtId="49" fontId="13" fillId="33" borderId="35" xfId="0" applyNumberFormat="1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0" fontId="8" fillId="37" borderId="36" xfId="0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41" borderId="14" xfId="0" applyNumberFormat="1" applyFill="1" applyBorder="1" applyAlignment="1">
      <alignment horizontal="center"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13" fillId="37" borderId="16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8" fillId="37" borderId="26" xfId="0" applyFont="1" applyFill="1" applyBorder="1" applyAlignment="1">
      <alignment horizontal="lef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4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D14" sqref="D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39" t="s">
        <v>76</v>
      </c>
      <c r="B1" s="3"/>
      <c r="C1" s="3"/>
      <c r="D1" s="140"/>
      <c r="E1" s="4"/>
      <c r="F1" s="5"/>
      <c r="G1" s="5"/>
    </row>
    <row r="2" spans="1:7" s="6" customFormat="1" ht="36.75" customHeight="1" thickBot="1">
      <c r="A2" s="7" t="s">
        <v>6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7</v>
      </c>
      <c r="B4" s="16"/>
      <c r="C4" s="16"/>
      <c r="D4" s="16"/>
      <c r="E4" s="17"/>
      <c r="F4" s="5"/>
      <c r="G4" s="5"/>
    </row>
    <row r="5" spans="1:7" s="18" customFormat="1" ht="15" customHeight="1">
      <c r="A5" s="153" t="s">
        <v>8</v>
      </c>
      <c r="B5" s="20"/>
      <c r="C5" s="20"/>
      <c r="D5" s="20"/>
      <c r="E5" s="273"/>
      <c r="F5" s="22"/>
      <c r="G5" s="23"/>
    </row>
    <row r="6" spans="1:7" s="2" customFormat="1" ht="26.25">
      <c r="A6" s="290" t="s">
        <v>87</v>
      </c>
      <c r="B6" s="274"/>
      <c r="C6" s="24"/>
      <c r="D6" s="25"/>
      <c r="E6" s="26"/>
      <c r="F6" s="5"/>
      <c r="G6" s="5"/>
    </row>
    <row r="7" spans="1:7" s="18" customFormat="1" ht="15" customHeight="1">
      <c r="A7" s="271" t="s">
        <v>77</v>
      </c>
      <c r="B7" s="271" t="s">
        <v>78</v>
      </c>
      <c r="C7" s="271" t="s">
        <v>79</v>
      </c>
      <c r="D7" s="271" t="s">
        <v>80</v>
      </c>
      <c r="E7" s="271" t="s">
        <v>81</v>
      </c>
      <c r="F7" s="22"/>
      <c r="G7" s="23"/>
    </row>
    <row r="8" spans="1:7" s="2" customFormat="1" ht="16.5" customHeight="1">
      <c r="A8" s="167" t="s">
        <v>89</v>
      </c>
      <c r="B8" s="167" t="s">
        <v>90</v>
      </c>
      <c r="C8" s="167" t="s">
        <v>91</v>
      </c>
      <c r="D8" s="167" t="s">
        <v>92</v>
      </c>
      <c r="E8" s="167"/>
      <c r="F8" s="5"/>
      <c r="G8" s="5"/>
    </row>
    <row r="9" spans="1:7" s="2" customFormat="1" ht="15" customHeight="1">
      <c r="A9" s="153" t="s">
        <v>9</v>
      </c>
      <c r="B9" s="20"/>
      <c r="C9" s="154" t="s">
        <v>10</v>
      </c>
      <c r="D9" s="154"/>
      <c r="E9" s="155" t="s">
        <v>11</v>
      </c>
      <c r="F9" s="5"/>
      <c r="G9" s="5"/>
    </row>
    <row r="10" spans="1:7" s="2" customFormat="1" ht="12.75">
      <c r="A10" s="29" t="s">
        <v>88</v>
      </c>
      <c r="B10" s="30"/>
      <c r="C10" s="31" t="s">
        <v>167</v>
      </c>
      <c r="D10" s="154" t="s">
        <v>50</v>
      </c>
      <c r="E10" s="272" t="s">
        <v>166</v>
      </c>
      <c r="F10" s="5"/>
      <c r="G10" s="5"/>
    </row>
    <row r="11" spans="1:7" ht="12.75">
      <c r="A11" s="19"/>
      <c r="B11" s="20"/>
      <c r="C11" s="160" t="s">
        <v>48</v>
      </c>
      <c r="D11" s="160" t="s">
        <v>74</v>
      </c>
      <c r="E11" s="160" t="s">
        <v>75</v>
      </c>
      <c r="F11" s="34"/>
      <c r="G11" s="34"/>
    </row>
    <row r="12" spans="1:7" s="2" customFormat="1" ht="12.75">
      <c r="A12" s="141"/>
      <c r="B12" s="5"/>
      <c r="C12" s="168"/>
      <c r="D12" s="168" t="s">
        <v>168</v>
      </c>
      <c r="E12" s="168" t="s">
        <v>169</v>
      </c>
      <c r="F12" s="5"/>
      <c r="G12" s="5"/>
    </row>
    <row r="13" spans="1:7" ht="7.5" customHeight="1">
      <c r="A13" s="34"/>
      <c r="B13" s="34"/>
      <c r="C13" s="34"/>
      <c r="D13" s="34"/>
      <c r="E13" s="38"/>
      <c r="F13" s="34"/>
      <c r="G13" s="34"/>
    </row>
    <row r="14" spans="1:7" ht="112.5" customHeight="1">
      <c r="A14" s="34"/>
      <c r="B14" s="34"/>
      <c r="C14" s="34"/>
      <c r="D14" s="34"/>
      <c r="E14" s="38"/>
      <c r="F14" s="34"/>
      <c r="G14" s="34"/>
    </row>
    <row r="15" spans="1:7" ht="18.75" customHeight="1">
      <c r="A15" s="33"/>
      <c r="B15" s="33"/>
      <c r="C15" s="33"/>
      <c r="D15" s="33"/>
      <c r="E15" s="38"/>
      <c r="F15" s="34"/>
      <c r="G15" s="34"/>
    </row>
    <row r="16" spans="1:7" ht="17.25" customHeight="1">
      <c r="A16" s="33"/>
      <c r="B16" s="33"/>
      <c r="C16" s="33"/>
      <c r="D16" s="33"/>
      <c r="E16" s="39"/>
      <c r="F16" s="34"/>
      <c r="G16" s="34"/>
    </row>
    <row r="17" spans="1:7" ht="12.75" customHeight="1">
      <c r="A17" s="40"/>
      <c r="B17" s="270"/>
      <c r="C17" s="142"/>
      <c r="D17" s="41"/>
      <c r="E17" s="38"/>
      <c r="F17" s="34"/>
      <c r="G17" s="34"/>
    </row>
    <row r="18" spans="1:7" ht="12.75">
      <c r="A18" s="34"/>
      <c r="B18" s="34"/>
      <c r="C18" s="34"/>
      <c r="D18" s="34"/>
      <c r="E18" s="38"/>
      <c r="F18" s="34"/>
      <c r="G18" s="34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6.25">
      <c r="A1" s="310" t="str">
        <f>Altalanos!$A$6</f>
        <v>Keszthely Város Szenior Bajnoksága</v>
      </c>
      <c r="B1" s="310"/>
      <c r="C1" s="310"/>
      <c r="D1" s="310"/>
      <c r="E1" s="310"/>
      <c r="F1" s="310"/>
      <c r="G1" s="176"/>
      <c r="H1" s="179" t="s">
        <v>47</v>
      </c>
      <c r="I1" s="177"/>
      <c r="J1" s="178"/>
      <c r="L1" s="180"/>
      <c r="M1" s="206"/>
      <c r="N1" s="208"/>
      <c r="O1" s="208" t="s">
        <v>5</v>
      </c>
      <c r="P1" s="208"/>
      <c r="Q1" s="209"/>
      <c r="R1" s="208"/>
      <c r="S1" s="210"/>
    </row>
    <row r="2" spans="1:19" ht="12.75">
      <c r="A2" s="181" t="s">
        <v>31</v>
      </c>
      <c r="B2" s="182"/>
      <c r="C2" s="182"/>
      <c r="D2" s="182"/>
      <c r="E2" s="289" t="str">
        <f>Altalanos!$D$8</f>
        <v>Fp160+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8"/>
      <c r="K3" s="52"/>
      <c r="L3" s="53" t="s">
        <v>19</v>
      </c>
      <c r="M3" s="52"/>
      <c r="N3" s="214"/>
      <c r="O3" s="213"/>
      <c r="P3" s="214"/>
      <c r="Q3" s="261" t="s">
        <v>63</v>
      </c>
      <c r="R3" s="262" t="s">
        <v>69</v>
      </c>
      <c r="S3" s="260"/>
    </row>
    <row r="4" spans="1:19" ht="13.5" thickBot="1">
      <c r="A4" s="311" t="str">
        <f>Altalanos!$A$10</f>
        <v>2020.08.28-30.</v>
      </c>
      <c r="B4" s="311"/>
      <c r="C4" s="311"/>
      <c r="D4" s="186"/>
      <c r="E4" s="187" t="str">
        <f>Altalanos!$C$10</f>
        <v>Keszthely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5"/>
      <c r="O4" s="216"/>
      <c r="P4" s="215"/>
      <c r="Q4" s="263" t="s">
        <v>70</v>
      </c>
      <c r="R4" s="264" t="s">
        <v>65</v>
      </c>
      <c r="S4" s="260"/>
    </row>
    <row r="5" spans="1:19" ht="12.75">
      <c r="A5" s="34"/>
      <c r="B5" s="34" t="s">
        <v>30</v>
      </c>
      <c r="C5" s="202" t="s">
        <v>49</v>
      </c>
      <c r="D5" s="34" t="s">
        <v>25</v>
      </c>
      <c r="E5" s="34" t="s">
        <v>54</v>
      </c>
      <c r="F5" s="34"/>
      <c r="G5" s="34" t="s">
        <v>17</v>
      </c>
      <c r="H5" s="34"/>
      <c r="I5" s="34" t="s">
        <v>21</v>
      </c>
      <c r="J5" s="34"/>
      <c r="K5" s="247" t="s">
        <v>55</v>
      </c>
      <c r="L5" s="247" t="s">
        <v>56</v>
      </c>
      <c r="M5" s="247"/>
      <c r="N5" s="210"/>
      <c r="O5" s="210"/>
      <c r="P5" s="210"/>
      <c r="Q5" s="265" t="s">
        <v>71</v>
      </c>
      <c r="R5" s="266" t="s">
        <v>67</v>
      </c>
      <c r="S5" s="260"/>
    </row>
    <row r="6" spans="1:19" ht="12.75">
      <c r="A6" s="192"/>
      <c r="B6" s="192"/>
      <c r="C6" s="246"/>
      <c r="D6" s="192"/>
      <c r="E6" s="192"/>
      <c r="F6" s="192"/>
      <c r="G6" s="192"/>
      <c r="H6" s="192"/>
      <c r="I6" s="192"/>
      <c r="J6" s="192"/>
      <c r="K6" s="259"/>
      <c r="L6" s="259"/>
      <c r="M6" s="259"/>
      <c r="N6" s="210"/>
      <c r="O6" s="210"/>
      <c r="P6" s="210"/>
      <c r="Q6" s="210"/>
      <c r="R6" s="210"/>
      <c r="S6" s="210"/>
    </row>
    <row r="7" spans="1:19" ht="12.75">
      <c r="A7" s="192"/>
      <c r="B7" s="192"/>
      <c r="C7" s="204">
        <f>IF($B8="","",VLOOKUP($B8,'Fp160elő'!$A$7:$P$22,5))</f>
        <v>0</v>
      </c>
      <c r="D7" s="312">
        <f>IF($B8="","",VLOOKUP($B8,'Fp160elő'!$A$7:$P$23,15))</f>
        <v>0</v>
      </c>
      <c r="E7" s="200" t="str">
        <f>UPPER(IF($B8="","",VLOOKUP($B8,'Fp160elő'!$A$7:$P$22,2)))</f>
        <v>POHLY</v>
      </c>
      <c r="F7" s="205"/>
      <c r="G7" s="200" t="str">
        <f>IF($B8="","",VLOOKUP($B8,'Fp160elő'!$A$7:$P$22,3))</f>
        <v>Ferenc</v>
      </c>
      <c r="H7" s="205"/>
      <c r="I7" s="200">
        <f>IF($B8="","",VLOOKUP($B8,'Fp160elő'!$A$7:$P$22,4))</f>
        <v>0</v>
      </c>
      <c r="J7" s="192"/>
      <c r="K7" s="192"/>
      <c r="L7" s="293">
        <v>50</v>
      </c>
      <c r="M7" s="192"/>
      <c r="N7" s="210"/>
      <c r="O7" s="210"/>
      <c r="P7" s="210"/>
      <c r="Q7" s="210"/>
      <c r="R7" s="210"/>
      <c r="S7" s="210"/>
    </row>
    <row r="8" spans="1:19" ht="12.75">
      <c r="A8" s="217" t="s">
        <v>51</v>
      </c>
      <c r="B8" s="248">
        <v>1</v>
      </c>
      <c r="C8" s="204">
        <f>IF($B8="","",VLOOKUP($B8,'Fp160elő'!$A$7:$P$22,11))</f>
        <v>0</v>
      </c>
      <c r="D8" s="313"/>
      <c r="E8" s="200" t="str">
        <f>UPPER(IF($B8="","",VLOOKUP($B8,'Fp160elő'!$A$7:$P$22,8)))</f>
        <v>KENDE</v>
      </c>
      <c r="F8" s="205"/>
      <c r="G8" s="200" t="str">
        <f>IF($B8="","",VLOOKUP($B8,'Fp160elő'!$A$7:$P$22,9))</f>
        <v>László</v>
      </c>
      <c r="H8" s="205"/>
      <c r="I8" s="200">
        <f>IF($B8="","",VLOOKUP($B8,'Fp160elő'!$A$7:$P$22,10))</f>
        <v>0</v>
      </c>
      <c r="J8" s="192"/>
      <c r="K8" s="191">
        <v>2</v>
      </c>
      <c r="L8" s="294">
        <v>50</v>
      </c>
      <c r="M8" s="235"/>
      <c r="N8" s="210"/>
      <c r="O8" s="210"/>
      <c r="P8" s="210"/>
      <c r="Q8" s="210"/>
      <c r="R8" s="210"/>
      <c r="S8" s="210"/>
    </row>
    <row r="9" spans="1:19" ht="12.75">
      <c r="A9" s="217"/>
      <c r="B9" s="249"/>
      <c r="C9" s="256"/>
      <c r="D9" s="256"/>
      <c r="E9" s="257"/>
      <c r="F9" s="258"/>
      <c r="G9" s="257"/>
      <c r="H9" s="258"/>
      <c r="I9" s="257"/>
      <c r="J9" s="192"/>
      <c r="K9" s="235"/>
      <c r="L9" s="295"/>
      <c r="M9" s="235"/>
      <c r="N9" s="210"/>
      <c r="O9" s="210"/>
      <c r="P9" s="210"/>
      <c r="Q9" s="210"/>
      <c r="R9" s="210"/>
      <c r="S9" s="210"/>
    </row>
    <row r="10" spans="1:19" ht="12.75">
      <c r="A10" s="217"/>
      <c r="B10" s="249"/>
      <c r="C10" s="204">
        <f>IF($B11="","",VLOOKUP($B11,'Fp160elő'!$A$7:$P$22,5))</f>
        <v>0</v>
      </c>
      <c r="D10" s="312">
        <f>IF($B11="","",VLOOKUP($B11,'Fp160elő'!$A$7:$P$23,15))</f>
        <v>0</v>
      </c>
      <c r="E10" s="200" t="str">
        <f>UPPER(IF($B11="","",VLOOKUP($B11,'Fp160elő'!$A$7:$P$22,2)))</f>
        <v>JUDIK</v>
      </c>
      <c r="F10" s="205"/>
      <c r="G10" s="200" t="str">
        <f>IF($B11="","",VLOOKUP($B11,'Fp160elő'!$A$7:$P$22,3))</f>
        <v>Zoltán</v>
      </c>
      <c r="H10" s="205"/>
      <c r="I10" s="200">
        <f>IF($B11="","",VLOOKUP($B11,'Fp160elő'!$A$7:$P$22,4))</f>
        <v>0</v>
      </c>
      <c r="J10" s="192"/>
      <c r="K10" s="192"/>
      <c r="L10" s="293">
        <v>75</v>
      </c>
      <c r="M10" s="235"/>
      <c r="N10" s="210"/>
      <c r="O10" s="210"/>
      <c r="P10" s="210"/>
      <c r="Q10" s="210"/>
      <c r="R10" s="210"/>
      <c r="S10" s="210"/>
    </row>
    <row r="11" spans="1:19" ht="12.75">
      <c r="A11" s="217" t="s">
        <v>52</v>
      </c>
      <c r="B11" s="248">
        <v>2</v>
      </c>
      <c r="C11" s="204">
        <f>IF($B11="","",VLOOKUP($B11,'Fp160elő'!$A$7:$P$22,11))</f>
        <v>0</v>
      </c>
      <c r="D11" s="313"/>
      <c r="E11" s="200" t="str">
        <f>UPPER(IF($B11="","",VLOOKUP($B11,'Fp160elő'!$A$7:$P$22,8)))</f>
        <v>LIZNBAUER</v>
      </c>
      <c r="F11" s="205"/>
      <c r="G11" s="200" t="str">
        <f>IF($B11="","",VLOOKUP($B11,'Fp160elő'!$A$7:$P$22,9))</f>
        <v>Silvio</v>
      </c>
      <c r="H11" s="205"/>
      <c r="I11" s="200">
        <f>IF($B11="","",VLOOKUP($B11,'Fp160elő'!$A$7:$P$22,10))</f>
        <v>0</v>
      </c>
      <c r="J11" s="192"/>
      <c r="K11" s="191">
        <v>1</v>
      </c>
      <c r="L11" s="294">
        <v>75</v>
      </c>
      <c r="M11" s="235"/>
      <c r="N11" s="210"/>
      <c r="O11" s="210"/>
      <c r="P11" s="210"/>
      <c r="Q11" s="210"/>
      <c r="R11" s="210"/>
      <c r="S11" s="210"/>
    </row>
    <row r="12" spans="1:19" ht="12.75">
      <c r="A12" s="217"/>
      <c r="B12" s="249"/>
      <c r="C12" s="256"/>
      <c r="D12" s="256"/>
      <c r="E12" s="257"/>
      <c r="F12" s="258"/>
      <c r="G12" s="257"/>
      <c r="H12" s="258"/>
      <c r="I12" s="257"/>
      <c r="J12" s="192"/>
      <c r="K12" s="235"/>
      <c r="L12" s="295"/>
      <c r="M12" s="235"/>
      <c r="N12" s="210"/>
      <c r="O12" s="210"/>
      <c r="P12" s="210"/>
      <c r="Q12" s="210"/>
      <c r="R12" s="210"/>
      <c r="S12" s="210"/>
    </row>
    <row r="13" spans="1:19" ht="12.75">
      <c r="A13" s="217"/>
      <c r="B13" s="249"/>
      <c r="C13" s="204">
        <f>IF($B14="","",VLOOKUP($B14,'Fp160elő'!$A$7:$P$22,5))</f>
        <v>0</v>
      </c>
      <c r="D13" s="312">
        <f>IF($B14="","",VLOOKUP($B14,'Fp160elő'!$A$7:$P$23,15))</f>
        <v>0</v>
      </c>
      <c r="E13" s="200" t="str">
        <f>UPPER(IF($B14="","",VLOOKUP($B14,'Fp160elő'!$A$7:$P$22,2)))</f>
        <v>HÁZOS</v>
      </c>
      <c r="F13" s="205"/>
      <c r="G13" s="200" t="str">
        <f>IF($B14="","",VLOOKUP($B14,'Fp160elő'!$A$7:$P$22,3))</f>
        <v>Huba</v>
      </c>
      <c r="H13" s="205"/>
      <c r="I13" s="200">
        <f>IF($B14="","",VLOOKUP($B14,'Fp160elő'!$A$7:$P$22,4))</f>
        <v>0</v>
      </c>
      <c r="J13" s="192"/>
      <c r="K13" s="192"/>
      <c r="L13" s="293">
        <v>35</v>
      </c>
      <c r="M13" s="235"/>
      <c r="N13" s="210"/>
      <c r="O13" s="210"/>
      <c r="P13" s="210"/>
      <c r="Q13" s="210"/>
      <c r="R13" s="210"/>
      <c r="S13" s="210"/>
    </row>
    <row r="14" spans="1:19" ht="12.75">
      <c r="A14" s="217" t="s">
        <v>53</v>
      </c>
      <c r="B14" s="248">
        <v>3</v>
      </c>
      <c r="C14" s="204">
        <f>IF($B14="","",VLOOKUP($B14,'Fp160elő'!$A$7:$P$22,11))</f>
        <v>0</v>
      </c>
      <c r="D14" s="313"/>
      <c r="E14" s="200" t="str">
        <f>UPPER(IF($B14="","",VLOOKUP($B14,'Fp160elő'!$A$7:$P$22,8)))</f>
        <v>SZENTGYÖRGYI</v>
      </c>
      <c r="F14" s="205"/>
      <c r="G14" s="200" t="str">
        <f>IF($B14="","",VLOOKUP($B14,'Fp160elő'!$A$7:$P$22,9))</f>
        <v>György</v>
      </c>
      <c r="H14" s="205"/>
      <c r="I14" s="200">
        <f>IF($B14="","",VLOOKUP($B14,'Fp160elő'!$A$7:$P$22,10))</f>
        <v>0</v>
      </c>
      <c r="J14" s="192"/>
      <c r="K14" s="191">
        <v>3</v>
      </c>
      <c r="L14" s="294">
        <v>35</v>
      </c>
      <c r="M14" s="235"/>
      <c r="N14" s="210"/>
      <c r="O14" s="210"/>
      <c r="P14" s="210"/>
      <c r="Q14" s="210"/>
      <c r="R14" s="210"/>
      <c r="S14" s="210"/>
    </row>
    <row r="15" spans="1:13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13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</row>
    <row r="17" spans="1:13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3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ht="12.75">
      <c r="A19" s="192"/>
      <c r="B19" s="192"/>
      <c r="C19" s="192"/>
      <c r="D19" s="291"/>
      <c r="E19" s="291"/>
      <c r="F19" s="291"/>
      <c r="G19" s="291"/>
      <c r="H19" s="291"/>
      <c r="I19" s="291"/>
      <c r="J19" s="291"/>
      <c r="K19" s="192"/>
      <c r="L19" s="192"/>
      <c r="M19" s="192"/>
    </row>
    <row r="20" spans="1:13" ht="12.75">
      <c r="A20" s="192"/>
      <c r="B20" s="192"/>
      <c r="C20" s="192"/>
      <c r="D20" s="291"/>
      <c r="E20" s="291"/>
      <c r="F20" s="291"/>
      <c r="G20" s="291"/>
      <c r="H20" s="291"/>
      <c r="I20" s="291"/>
      <c r="J20" s="291"/>
      <c r="K20" s="192"/>
      <c r="L20" s="192"/>
      <c r="M20" s="192"/>
    </row>
    <row r="21" spans="1:13" ht="18.75" customHeight="1">
      <c r="A21" s="192"/>
      <c r="B21" s="314"/>
      <c r="C21" s="314"/>
      <c r="D21" s="308" t="str">
        <f>CONCATENATE(E7,"/",E8)</f>
        <v>POHLY/KENDE</v>
      </c>
      <c r="E21" s="308"/>
      <c r="F21" s="308" t="str">
        <f>CONCATENATE(E10,"/",E11)</f>
        <v>JUDIK/LIZNBAUER</v>
      </c>
      <c r="G21" s="308"/>
      <c r="H21" s="308" t="str">
        <f>CONCATENATE(E13,"/",E14)</f>
        <v>HÁZOS/SZENTGYÖRGYI</v>
      </c>
      <c r="I21" s="308"/>
      <c r="J21" s="291"/>
      <c r="K21" s="192"/>
      <c r="L21" s="192"/>
      <c r="M21" s="192"/>
    </row>
    <row r="22" spans="1:13" ht="18.75" customHeight="1">
      <c r="A22" s="250" t="s">
        <v>51</v>
      </c>
      <c r="B22" s="306" t="str">
        <f>CONCATENATE(E7,"/",E8)</f>
        <v>POHLY/KENDE</v>
      </c>
      <c r="C22" s="306"/>
      <c r="D22" s="309"/>
      <c r="E22" s="309"/>
      <c r="F22" s="304" t="s">
        <v>155</v>
      </c>
      <c r="G22" s="305"/>
      <c r="H22" s="304" t="s">
        <v>151</v>
      </c>
      <c r="I22" s="305"/>
      <c r="J22" s="291"/>
      <c r="K22" s="192"/>
      <c r="L22" s="192"/>
      <c r="M22" s="192"/>
    </row>
    <row r="23" spans="1:13" ht="18.75" customHeight="1">
      <c r="A23" s="250" t="s">
        <v>52</v>
      </c>
      <c r="B23" s="306" t="str">
        <f>CONCATENATE(E10,"/",E11)</f>
        <v>JUDIK/LIZNBAUER</v>
      </c>
      <c r="C23" s="306"/>
      <c r="D23" s="304" t="s">
        <v>157</v>
      </c>
      <c r="E23" s="305"/>
      <c r="F23" s="309"/>
      <c r="G23" s="309"/>
      <c r="H23" s="304" t="s">
        <v>151</v>
      </c>
      <c r="I23" s="305"/>
      <c r="J23" s="291"/>
      <c r="K23" s="192"/>
      <c r="L23" s="192"/>
      <c r="M23" s="192"/>
    </row>
    <row r="24" spans="1:13" ht="18.75" customHeight="1">
      <c r="A24" s="250" t="s">
        <v>53</v>
      </c>
      <c r="B24" s="306" t="str">
        <f>CONCATENATE(E13,"/",E14)</f>
        <v>HÁZOS/SZENTGYÖRGYI</v>
      </c>
      <c r="C24" s="306"/>
      <c r="D24" s="304" t="s">
        <v>150</v>
      </c>
      <c r="E24" s="305"/>
      <c r="F24" s="304" t="s">
        <v>150</v>
      </c>
      <c r="G24" s="305"/>
      <c r="H24" s="309"/>
      <c r="I24" s="309"/>
      <c r="J24" s="291"/>
      <c r="K24" s="192"/>
      <c r="L24" s="192"/>
      <c r="M24" s="192"/>
    </row>
    <row r="25" spans="1:13" ht="12.75">
      <c r="A25" s="192"/>
      <c r="B25" s="192"/>
      <c r="C25" s="192"/>
      <c r="D25" s="291"/>
      <c r="E25" s="291"/>
      <c r="F25" s="291"/>
      <c r="G25" s="291"/>
      <c r="H25" s="291"/>
      <c r="I25" s="291"/>
      <c r="J25" s="291"/>
      <c r="K25" s="192"/>
      <c r="L25" s="192"/>
      <c r="M25" s="192"/>
    </row>
    <row r="26" spans="1:13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3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9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1"/>
      <c r="M35" s="192"/>
      <c r="O35" s="210"/>
      <c r="P35" s="210"/>
      <c r="Q35" s="210"/>
      <c r="R35" s="210"/>
      <c r="S35" s="210"/>
    </row>
    <row r="36" spans="1:19" ht="12.75">
      <c r="A36" s="111" t="s">
        <v>25</v>
      </c>
      <c r="B36" s="112"/>
      <c r="C36" s="159"/>
      <c r="D36" s="224" t="s">
        <v>0</v>
      </c>
      <c r="E36" s="113" t="s">
        <v>27</v>
      </c>
      <c r="F36" s="244"/>
      <c r="G36" s="224" t="s">
        <v>0</v>
      </c>
      <c r="H36" s="225" t="s">
        <v>33</v>
      </c>
      <c r="I36" s="133"/>
      <c r="J36" s="225" t="s">
        <v>34</v>
      </c>
      <c r="K36" s="132" t="s">
        <v>35</v>
      </c>
      <c r="L36" s="34"/>
      <c r="M36" s="244"/>
      <c r="O36" s="210"/>
      <c r="P36" s="218"/>
      <c r="Q36" s="218"/>
      <c r="R36" s="219"/>
      <c r="S36" s="210"/>
    </row>
    <row r="37" spans="1:19" ht="12.75">
      <c r="A37" s="195" t="s">
        <v>26</v>
      </c>
      <c r="B37" s="196"/>
      <c r="C37" s="197"/>
      <c r="D37" s="226"/>
      <c r="E37" s="85"/>
      <c r="F37" s="85"/>
      <c r="G37" s="238" t="s">
        <v>1</v>
      </c>
      <c r="H37" s="196"/>
      <c r="I37" s="227"/>
      <c r="J37" s="239"/>
      <c r="K37" s="193" t="s">
        <v>28</v>
      </c>
      <c r="L37" s="245"/>
      <c r="M37" s="228"/>
      <c r="O37" s="210"/>
      <c r="P37" s="220"/>
      <c r="Q37" s="220"/>
      <c r="R37" s="221"/>
      <c r="S37" s="210"/>
    </row>
    <row r="38" spans="1:19" ht="12.75">
      <c r="A38" s="198" t="s">
        <v>32</v>
      </c>
      <c r="B38" s="131"/>
      <c r="C38" s="199"/>
      <c r="D38" s="229"/>
      <c r="E38" s="85"/>
      <c r="F38" s="85"/>
      <c r="G38" s="240"/>
      <c r="H38" s="231"/>
      <c r="I38" s="232"/>
      <c r="J38" s="84"/>
      <c r="K38" s="242"/>
      <c r="L38" s="191"/>
      <c r="M38" s="237"/>
      <c r="O38" s="210"/>
      <c r="P38" s="221"/>
      <c r="Q38" s="222"/>
      <c r="R38" s="221"/>
      <c r="S38" s="210"/>
    </row>
    <row r="39" spans="1:19" ht="12.75">
      <c r="A39" s="147"/>
      <c r="B39" s="148"/>
      <c r="C39" s="149"/>
      <c r="D39" s="229"/>
      <c r="E39" s="85"/>
      <c r="F39" s="85"/>
      <c r="G39" s="240" t="s">
        <v>2</v>
      </c>
      <c r="H39" s="231"/>
      <c r="I39" s="232"/>
      <c r="J39" s="84"/>
      <c r="K39" s="193" t="s">
        <v>29</v>
      </c>
      <c r="L39" s="245"/>
      <c r="M39" s="228"/>
      <c r="O39" s="210"/>
      <c r="P39" s="220"/>
      <c r="Q39" s="220"/>
      <c r="R39" s="221"/>
      <c r="S39" s="210"/>
    </row>
    <row r="40" spans="1:19" ht="12.75">
      <c r="A40" s="114"/>
      <c r="B40" s="157"/>
      <c r="C40" s="115"/>
      <c r="D40" s="229"/>
      <c r="E40" s="85"/>
      <c r="F40" s="118"/>
      <c r="G40" s="230"/>
      <c r="H40" s="231"/>
      <c r="I40" s="232"/>
      <c r="J40" s="84"/>
      <c r="K40" s="243"/>
      <c r="L40" s="235"/>
      <c r="M40" s="233"/>
      <c r="O40" s="210"/>
      <c r="P40" s="221"/>
      <c r="Q40" s="222"/>
      <c r="R40" s="221"/>
      <c r="S40" s="210"/>
    </row>
    <row r="41" spans="1:19" ht="12.75">
      <c r="A41" s="135"/>
      <c r="B41" s="150"/>
      <c r="C41" s="158"/>
      <c r="D41" s="229"/>
      <c r="E41" s="234"/>
      <c r="F41" s="235"/>
      <c r="G41" s="240" t="s">
        <v>3</v>
      </c>
      <c r="H41" s="231"/>
      <c r="I41" s="232"/>
      <c r="J41" s="84"/>
      <c r="K41" s="198"/>
      <c r="L41" s="191"/>
      <c r="M41" s="237"/>
      <c r="O41" s="210"/>
      <c r="P41" s="221"/>
      <c r="Q41" s="222"/>
      <c r="R41" s="221"/>
      <c r="S41" s="210"/>
    </row>
    <row r="42" spans="1:19" ht="12.75">
      <c r="A42" s="136"/>
      <c r="B42" s="152"/>
      <c r="C42" s="115"/>
      <c r="D42" s="229"/>
      <c r="E42" s="234"/>
      <c r="F42" s="235"/>
      <c r="G42" s="240"/>
      <c r="H42" s="231"/>
      <c r="I42" s="232"/>
      <c r="J42" s="84"/>
      <c r="K42" s="193" t="s">
        <v>23</v>
      </c>
      <c r="L42" s="245"/>
      <c r="M42" s="228"/>
      <c r="O42" s="210"/>
      <c r="P42" s="220"/>
      <c r="Q42" s="220"/>
      <c r="R42" s="221"/>
      <c r="S42" s="210"/>
    </row>
    <row r="43" spans="1:19" ht="12.75">
      <c r="A43" s="136"/>
      <c r="B43" s="152"/>
      <c r="C43" s="145"/>
      <c r="D43" s="229"/>
      <c r="E43" s="234"/>
      <c r="F43" s="235"/>
      <c r="G43" s="240" t="s">
        <v>4</v>
      </c>
      <c r="H43" s="231"/>
      <c r="I43" s="232"/>
      <c r="J43" s="84"/>
      <c r="K43" s="243"/>
      <c r="L43" s="235"/>
      <c r="M43" s="233"/>
      <c r="O43" s="210"/>
      <c r="P43" s="221"/>
      <c r="Q43" s="222"/>
      <c r="R43" s="221"/>
      <c r="S43" s="210"/>
    </row>
    <row r="44" spans="1:19" ht="12.75">
      <c r="A44" s="137"/>
      <c r="B44" s="134"/>
      <c r="C44" s="146"/>
      <c r="D44" s="236"/>
      <c r="E44" s="116"/>
      <c r="F44" s="191"/>
      <c r="G44" s="241"/>
      <c r="H44" s="131"/>
      <c r="I44" s="194"/>
      <c r="J44" s="117"/>
      <c r="K44" s="198" t="str">
        <f>L4</f>
        <v>Kádár László</v>
      </c>
      <c r="L44" s="191"/>
      <c r="M44" s="237"/>
      <c r="O44" s="210"/>
      <c r="P44" s="221"/>
      <c r="Q44" s="222"/>
      <c r="R44" s="223">
        <f>MIN(4,'Fp160elő'!$P$5)</f>
        <v>0</v>
      </c>
      <c r="S44" s="210"/>
    </row>
    <row r="45" spans="15:19" ht="12.75">
      <c r="O45" s="210"/>
      <c r="P45" s="210"/>
      <c r="Q45" s="210"/>
      <c r="R45" s="210"/>
      <c r="S45" s="210"/>
    </row>
    <row r="46" spans="15:19" ht="12.75">
      <c r="O46" s="210"/>
      <c r="P46" s="210"/>
      <c r="Q46" s="210"/>
      <c r="R46" s="210"/>
      <c r="S46" s="210"/>
    </row>
  </sheetData>
  <sheetProtection/>
  <mergeCells count="21">
    <mergeCell ref="H24:I24"/>
    <mergeCell ref="H21:I21"/>
    <mergeCell ref="B22:C22"/>
    <mergeCell ref="D22:E22"/>
    <mergeCell ref="F22:G22"/>
    <mergeCell ref="H22:I22"/>
    <mergeCell ref="F21:G21"/>
    <mergeCell ref="D23:E23"/>
    <mergeCell ref="F23:G23"/>
    <mergeCell ref="H23:I23"/>
    <mergeCell ref="B21:C21"/>
    <mergeCell ref="B23:C23"/>
    <mergeCell ref="D21:E21"/>
    <mergeCell ref="B24:C24"/>
    <mergeCell ref="D24:E24"/>
    <mergeCell ref="F24:G24"/>
    <mergeCell ref="A1:F1"/>
    <mergeCell ref="A4:C4"/>
    <mergeCell ref="D7:D8"/>
    <mergeCell ref="D10:D11"/>
    <mergeCell ref="D13:D14"/>
  </mergeCells>
  <conditionalFormatting sqref="E7:E14">
    <cfRule type="cellIs" priority="2" dxfId="1" operator="equal" stopIfTrue="1">
      <formula>"Bye"</formula>
    </cfRule>
  </conditionalFormatting>
  <conditionalFormatting sqref="R44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2" customWidth="1"/>
    <col min="15" max="15" width="8.57421875" style="0" customWidth="1"/>
    <col min="16" max="16" width="11.57421875" style="0" hidden="1" customWidth="1"/>
  </cols>
  <sheetData>
    <row r="1" spans="1:14" ht="26.25">
      <c r="A1" s="43" t="str">
        <f>Altalanos!$A$6</f>
        <v>Keszthely Város Szenior Bajnoksága</v>
      </c>
      <c r="B1" s="44"/>
      <c r="C1" s="44"/>
      <c r="D1" s="34"/>
      <c r="E1" s="34"/>
      <c r="F1" s="45"/>
      <c r="G1" s="34"/>
      <c r="H1" s="34"/>
      <c r="I1" s="34"/>
      <c r="J1" s="34"/>
      <c r="K1" s="34"/>
      <c r="L1" s="34"/>
      <c r="M1" s="34"/>
      <c r="N1" s="46"/>
    </row>
    <row r="2" spans="1:14" ht="12.75">
      <c r="A2" s="47"/>
      <c r="B2" s="27"/>
      <c r="C2" s="27"/>
      <c r="D2" s="34"/>
      <c r="E2" s="34"/>
      <c r="F2" s="34"/>
      <c r="G2" s="34"/>
      <c r="H2" s="34"/>
      <c r="I2" s="34"/>
      <c r="J2" s="34"/>
      <c r="K2" s="34"/>
      <c r="L2" s="34"/>
      <c r="M2" s="34"/>
      <c r="N2" s="45"/>
    </row>
    <row r="3" spans="1:14" s="2" customFormat="1" ht="39.75" customHeight="1" thickBot="1">
      <c r="A3" s="48"/>
      <c r="B3" s="49" t="s">
        <v>12</v>
      </c>
      <c r="C3" s="50"/>
      <c r="D3" s="51"/>
      <c r="E3" s="51"/>
      <c r="F3" s="52"/>
      <c r="G3" s="51"/>
      <c r="H3" s="53"/>
      <c r="I3" s="52"/>
      <c r="J3" s="51"/>
      <c r="K3" s="51"/>
      <c r="L3" s="51"/>
      <c r="M3" s="51"/>
      <c r="N3" s="53"/>
    </row>
    <row r="4" spans="1:14" s="18" customFormat="1" ht="9.75">
      <c r="A4" s="52" t="s">
        <v>13</v>
      </c>
      <c r="B4" s="50" t="s"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5" customFormat="1" ht="12.75" customHeight="1">
      <c r="A5" s="55" t="str">
        <f>Altalanos!$A$10</f>
        <v>2020.08.28-30.</v>
      </c>
      <c r="B5" s="56" t="str">
        <f>Altalanos!$C$10</f>
        <v>Keszthely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</row>
    <row r="6" spans="1:14" s="2" customFormat="1" ht="60" customHeight="1" thickBot="1">
      <c r="A6" s="297" t="s">
        <v>14</v>
      </c>
      <c r="B6" s="297"/>
      <c r="C6" s="59"/>
      <c r="D6" s="59"/>
      <c r="E6" s="59"/>
      <c r="F6" s="60"/>
      <c r="G6" s="61"/>
      <c r="H6" s="59"/>
      <c r="I6" s="60"/>
      <c r="J6" s="59"/>
      <c r="K6" s="59"/>
      <c r="L6" s="59"/>
      <c r="M6" s="59"/>
      <c r="N6" s="62"/>
    </row>
    <row r="7" spans="1:14" s="18" customFormat="1" ht="13.5" customHeight="1" hidden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54"/>
    </row>
    <row r="8" spans="1:14" s="11" customFormat="1" ht="12.75" customHeight="1" hidden="1">
      <c r="A8" s="6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57"/>
    </row>
    <row r="9" spans="1:14" s="18" customFormat="1" ht="12.75" hidden="1">
      <c r="A9" s="66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.75" hidden="1">
      <c r="A10" s="63"/>
      <c r="B10" s="6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5" customFormat="1" ht="12.75" customHeight="1" hidden="1">
      <c r="A11" s="70"/>
      <c r="B11" s="3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4"/>
    </row>
    <row r="12" spans="1:14" s="18" customFormat="1" ht="9.75" hidden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4"/>
    </row>
    <row r="13" spans="1:14" s="11" customFormat="1" ht="12.75" customHeight="1" hidden="1">
      <c r="A13" s="65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2"/>
    </row>
    <row r="14" spans="1:14" s="18" customFormat="1" ht="12.75" hidden="1">
      <c r="A14" s="66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.75" hidden="1">
      <c r="A15" s="63"/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18" customFormat="1" ht="12.75" hidden="1">
      <c r="A16" s="70"/>
      <c r="B16" s="3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4"/>
    </row>
    <row r="17" spans="1:14" s="18" customFormat="1" ht="9.75" hidden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54"/>
    </row>
    <row r="18" spans="1:14" s="11" customFormat="1" ht="12.75" customHeight="1" hidden="1">
      <c r="A18" s="6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43" t="s">
        <v>15</v>
      </c>
      <c r="B20" s="144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.75">
      <c r="A21" s="72" t="s">
        <v>16</v>
      </c>
      <c r="B21" s="73" t="s"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P21" s="74" t="s">
        <v>37</v>
      </c>
    </row>
    <row r="22" spans="1:16" s="18" customFormat="1" ht="19.5" customHeight="1">
      <c r="A22" s="75"/>
      <c r="B22" s="7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4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4"/>
      <c r="P23" s="77" t="str">
        <f t="shared" si="0"/>
        <v> </v>
      </c>
    </row>
    <row r="24" spans="1:16" s="18" customFormat="1" ht="19.5" customHeight="1">
      <c r="A24" s="75"/>
      <c r="B24" s="7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4"/>
      <c r="P24" s="77" t="str">
        <f t="shared" si="0"/>
        <v> </v>
      </c>
    </row>
    <row r="25" spans="1:16" s="2" customFormat="1" ht="19.5" customHeight="1">
      <c r="A25" s="75"/>
      <c r="B25" s="7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4"/>
      <c r="P25" s="77" t="str">
        <f t="shared" si="0"/>
        <v> </v>
      </c>
    </row>
    <row r="26" spans="1:16" s="2" customFormat="1" ht="19.5" customHeight="1">
      <c r="A26" s="75"/>
      <c r="B26" s="7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4"/>
      <c r="P26" s="77" t="str">
        <f t="shared" si="0"/>
        <v> </v>
      </c>
    </row>
    <row r="27" spans="1:16" s="2" customFormat="1" ht="19.5" customHeight="1">
      <c r="A27" s="75"/>
      <c r="B27" s="7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4"/>
      <c r="P27" s="77" t="str">
        <f t="shared" si="0"/>
        <v> </v>
      </c>
    </row>
    <row r="28" spans="1:16" s="2" customFormat="1" ht="19.5" customHeight="1">
      <c r="A28" s="75"/>
      <c r="B28" s="7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4"/>
      <c r="P28" s="77" t="str">
        <f t="shared" si="0"/>
        <v> </v>
      </c>
    </row>
    <row r="29" spans="1:16" s="2" customFormat="1" ht="19.5" customHeight="1" thickBot="1">
      <c r="A29" s="78"/>
      <c r="B29" s="7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4"/>
      <c r="P29" s="77" t="str">
        <f t="shared" si="0"/>
        <v> </v>
      </c>
    </row>
    <row r="30" spans="1:16" ht="13.5" thickBo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80"/>
      <c r="P30" s="81" t="s">
        <v>38</v>
      </c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80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80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80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80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80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80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80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80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0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80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12" sqref="C12"/>
      <selection pane="bottomLeft" activeCell="I11" sqref="I11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1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Keszthely Város Szenior Bajnoksága</v>
      </c>
      <c r="B1" s="86"/>
      <c r="C1" s="86"/>
      <c r="D1" s="87"/>
      <c r="E1" s="87"/>
      <c r="F1" s="151"/>
      <c r="G1" s="151"/>
      <c r="H1" s="156" t="s">
        <v>39</v>
      </c>
      <c r="I1" s="87"/>
      <c r="J1" s="88"/>
      <c r="K1" s="88"/>
      <c r="L1" s="88"/>
      <c r="M1" s="88"/>
      <c r="N1" s="88"/>
      <c r="O1" s="121"/>
      <c r="P1" s="97"/>
    </row>
    <row r="2" spans="1:16" ht="13.5" thickBot="1">
      <c r="A2" s="89" t="str">
        <f>Altalanos!$A$8</f>
        <v>Np130+</v>
      </c>
      <c r="B2" s="89" t="s">
        <v>31</v>
      </c>
      <c r="C2" s="89" t="str">
        <f>Altalanos!$A$8</f>
        <v>Np130+</v>
      </c>
      <c r="D2" s="122"/>
      <c r="E2" s="122"/>
      <c r="F2" s="122"/>
      <c r="G2" s="122"/>
      <c r="H2" s="156" t="s">
        <v>40</v>
      </c>
      <c r="I2" s="92"/>
      <c r="J2" s="92"/>
      <c r="K2" s="82"/>
      <c r="L2" s="82"/>
      <c r="M2" s="82"/>
      <c r="N2" s="82"/>
      <c r="O2" s="123"/>
      <c r="P2" s="98"/>
    </row>
    <row r="3" spans="1:16" s="2" customFormat="1" ht="12.75">
      <c r="A3" s="162" t="s">
        <v>46</v>
      </c>
      <c r="B3" s="163"/>
      <c r="C3" s="164"/>
      <c r="D3" s="165"/>
      <c r="E3" s="166"/>
      <c r="F3" s="21"/>
      <c r="G3" s="21"/>
      <c r="H3" s="103"/>
      <c r="I3" s="21"/>
      <c r="J3" s="28"/>
      <c r="K3" s="28"/>
      <c r="L3" s="28"/>
      <c r="M3" s="124" t="s">
        <v>23</v>
      </c>
      <c r="N3" s="104"/>
      <c r="O3" s="104"/>
      <c r="P3" s="125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9"/>
      <c r="N4" s="126"/>
      <c r="O4" s="126"/>
      <c r="P4" s="105"/>
    </row>
    <row r="5" spans="1:16" s="2" customFormat="1" ht="13.5" thickBot="1">
      <c r="A5" s="298" t="str">
        <f>Altalanos!$A$10</f>
        <v>2020.08.28-30.</v>
      </c>
      <c r="B5" s="298"/>
      <c r="C5" s="109" t="str">
        <f>Altalanos!$C$10</f>
        <v>Keszthely</v>
      </c>
      <c r="D5" s="90"/>
      <c r="E5" s="90"/>
      <c r="F5" s="90"/>
      <c r="G5" s="90"/>
      <c r="H5" s="110"/>
      <c r="I5" s="93"/>
      <c r="J5" s="83"/>
      <c r="K5" s="83"/>
      <c r="L5" s="83" t="str">
        <f>Altalanos!$E$10</f>
        <v>Kádár László</v>
      </c>
      <c r="M5" s="106"/>
      <c r="N5" s="93"/>
      <c r="O5" s="93"/>
      <c r="P5" s="107">
        <f>COUNTA(P8:P87)</f>
        <v>0</v>
      </c>
    </row>
    <row r="6" spans="1:16" s="127" customFormat="1" ht="12" customHeight="1">
      <c r="A6" s="128"/>
      <c r="B6" s="299" t="s">
        <v>41</v>
      </c>
      <c r="C6" s="300"/>
      <c r="D6" s="300"/>
      <c r="E6" s="300"/>
      <c r="F6" s="300"/>
      <c r="G6" s="275"/>
      <c r="H6" s="301" t="s">
        <v>42</v>
      </c>
      <c r="I6" s="300"/>
      <c r="J6" s="300"/>
      <c r="K6" s="300"/>
      <c r="L6" s="302"/>
      <c r="M6" s="301" t="s">
        <v>43</v>
      </c>
      <c r="N6" s="300"/>
      <c r="O6" s="300"/>
      <c r="P6" s="302"/>
    </row>
    <row r="7" spans="1:16" ht="47.25" customHeight="1" thickBot="1">
      <c r="A7" s="99" t="s">
        <v>20</v>
      </c>
      <c r="B7" s="100" t="s">
        <v>16</v>
      </c>
      <c r="C7" s="100" t="s">
        <v>17</v>
      </c>
      <c r="D7" s="100" t="s">
        <v>21</v>
      </c>
      <c r="E7" s="100" t="s">
        <v>22</v>
      </c>
      <c r="F7" s="278" t="s">
        <v>83</v>
      </c>
      <c r="G7" s="170" t="s">
        <v>82</v>
      </c>
      <c r="H7" s="99" t="s">
        <v>16</v>
      </c>
      <c r="I7" s="100" t="s">
        <v>17</v>
      </c>
      <c r="J7" s="100" t="s">
        <v>21</v>
      </c>
      <c r="K7" s="100" t="s">
        <v>22</v>
      </c>
      <c r="L7" s="101" t="s">
        <v>84</v>
      </c>
      <c r="M7" s="99" t="s">
        <v>82</v>
      </c>
      <c r="N7" s="120" t="s">
        <v>44</v>
      </c>
      <c r="O7" s="100" t="s">
        <v>45</v>
      </c>
      <c r="P7" s="101" t="s">
        <v>24</v>
      </c>
    </row>
    <row r="8" spans="1:16" s="11" customFormat="1" ht="18.75" customHeight="1">
      <c r="A8" s="279">
        <v>1</v>
      </c>
      <c r="B8" s="174" t="s">
        <v>93</v>
      </c>
      <c r="C8" s="94" t="s">
        <v>94</v>
      </c>
      <c r="D8" s="95"/>
      <c r="E8" s="95"/>
      <c r="F8" s="102"/>
      <c r="G8" s="276"/>
      <c r="H8" s="171" t="s">
        <v>95</v>
      </c>
      <c r="I8" s="129" t="s">
        <v>96</v>
      </c>
      <c r="J8" s="95"/>
      <c r="K8" s="95"/>
      <c r="L8" s="96"/>
      <c r="M8" s="95"/>
      <c r="N8" s="96"/>
      <c r="O8" s="169"/>
      <c r="P8" s="96"/>
    </row>
    <row r="9" spans="1:16" s="11" customFormat="1" ht="18.75" customHeight="1">
      <c r="A9" s="280">
        <v>2</v>
      </c>
      <c r="B9" s="174" t="s">
        <v>97</v>
      </c>
      <c r="C9" s="94" t="s">
        <v>98</v>
      </c>
      <c r="D9" s="95"/>
      <c r="E9" s="95"/>
      <c r="F9" s="102"/>
      <c r="G9" s="276"/>
      <c r="H9" s="171" t="s">
        <v>99</v>
      </c>
      <c r="I9" s="129" t="s">
        <v>100</v>
      </c>
      <c r="J9" s="95"/>
      <c r="K9" s="95"/>
      <c r="L9" s="102"/>
      <c r="M9" s="95"/>
      <c r="N9" s="96"/>
      <c r="O9" s="169"/>
      <c r="P9" s="96"/>
    </row>
    <row r="10" spans="1:16" s="11" customFormat="1" ht="18.75" customHeight="1">
      <c r="A10" s="280">
        <v>3</v>
      </c>
      <c r="B10" s="174" t="s">
        <v>101</v>
      </c>
      <c r="C10" s="94" t="s">
        <v>102</v>
      </c>
      <c r="D10" s="95"/>
      <c r="E10" s="95"/>
      <c r="F10" s="102"/>
      <c r="G10" s="276"/>
      <c r="H10" s="171" t="s">
        <v>103</v>
      </c>
      <c r="I10" s="129" t="s">
        <v>100</v>
      </c>
      <c r="J10" s="95"/>
      <c r="K10" s="95"/>
      <c r="L10" s="102"/>
      <c r="M10" s="95"/>
      <c r="N10" s="96"/>
      <c r="O10" s="169"/>
      <c r="P10" s="96"/>
    </row>
    <row r="11" spans="1:16" s="11" customFormat="1" ht="18.75" customHeight="1">
      <c r="A11" s="280">
        <v>4</v>
      </c>
      <c r="B11" s="174" t="s">
        <v>104</v>
      </c>
      <c r="C11" s="94" t="s">
        <v>105</v>
      </c>
      <c r="D11" s="95"/>
      <c r="E11" s="284"/>
      <c r="F11" s="96"/>
      <c r="G11" s="276"/>
      <c r="H11" s="174" t="s">
        <v>106</v>
      </c>
      <c r="I11" s="94" t="s">
        <v>107</v>
      </c>
      <c r="J11" s="95"/>
      <c r="K11" s="284"/>
      <c r="L11" s="96"/>
      <c r="M11" s="95"/>
      <c r="N11" s="96"/>
      <c r="O11" s="169"/>
      <c r="P11" s="96"/>
    </row>
    <row r="12" spans="1:16" s="11" customFormat="1" ht="18.75" customHeight="1">
      <c r="A12" s="280">
        <v>5</v>
      </c>
      <c r="B12" s="174"/>
      <c r="C12" s="94"/>
      <c r="D12" s="95"/>
      <c r="E12" s="95"/>
      <c r="F12" s="102"/>
      <c r="G12" s="276"/>
      <c r="H12" s="171"/>
      <c r="I12" s="129"/>
      <c r="J12" s="95"/>
      <c r="K12" s="95"/>
      <c r="L12" s="102"/>
      <c r="M12" s="95"/>
      <c r="N12" s="96"/>
      <c r="O12" s="169"/>
      <c r="P12" s="96"/>
    </row>
    <row r="13" spans="1:16" s="11" customFormat="1" ht="18.75" customHeight="1">
      <c r="A13" s="280">
        <v>6</v>
      </c>
      <c r="B13" s="174"/>
      <c r="C13" s="94"/>
      <c r="D13" s="95"/>
      <c r="E13" s="284"/>
      <c r="F13" s="96"/>
      <c r="G13" s="276"/>
      <c r="H13" s="174"/>
      <c r="I13" s="94"/>
      <c r="J13" s="95"/>
      <c r="K13" s="284"/>
      <c r="L13" s="96"/>
      <c r="M13" s="95"/>
      <c r="N13" s="96"/>
      <c r="O13" s="169"/>
      <c r="P13" s="96"/>
    </row>
    <row r="14" spans="1:16" s="11" customFormat="1" ht="18.75" customHeight="1">
      <c r="A14" s="280">
        <v>7</v>
      </c>
      <c r="B14" s="174"/>
      <c r="C14" s="94"/>
      <c r="D14" s="95"/>
      <c r="E14" s="284"/>
      <c r="F14" s="96"/>
      <c r="G14" s="276"/>
      <c r="H14" s="174"/>
      <c r="I14" s="94"/>
      <c r="J14" s="95"/>
      <c r="K14" s="284"/>
      <c r="L14" s="96"/>
      <c r="M14" s="95"/>
      <c r="N14" s="96"/>
      <c r="O14" s="169"/>
      <c r="P14" s="96"/>
    </row>
    <row r="15" spans="1:16" s="11" customFormat="1" ht="18.75" customHeight="1">
      <c r="A15" s="280">
        <v>8</v>
      </c>
      <c r="B15" s="174"/>
      <c r="C15" s="94"/>
      <c r="D15" s="95"/>
      <c r="E15" s="284"/>
      <c r="F15" s="96"/>
      <c r="G15" s="276"/>
      <c r="H15" s="174"/>
      <c r="I15" s="94"/>
      <c r="J15" s="95"/>
      <c r="K15" s="284"/>
      <c r="L15" s="96"/>
      <c r="M15" s="95"/>
      <c r="N15" s="96"/>
      <c r="O15" s="169"/>
      <c r="P15" s="96"/>
    </row>
    <row r="16" spans="1:16" s="11" customFormat="1" ht="18.75" customHeight="1">
      <c r="A16" s="280">
        <v>9</v>
      </c>
      <c r="B16" s="174"/>
      <c r="C16" s="94"/>
      <c r="D16" s="95"/>
      <c r="E16" s="284"/>
      <c r="F16" s="96"/>
      <c r="G16" s="276"/>
      <c r="H16" s="174"/>
      <c r="I16" s="94"/>
      <c r="J16" s="95"/>
      <c r="K16" s="284"/>
      <c r="L16" s="96"/>
      <c r="M16" s="95"/>
      <c r="N16" s="130"/>
      <c r="O16" s="169"/>
      <c r="P16" s="96"/>
    </row>
    <row r="17" spans="1:16" s="11" customFormat="1" ht="18.75" customHeight="1">
      <c r="A17" s="280">
        <v>10</v>
      </c>
      <c r="B17" s="174"/>
      <c r="C17" s="94"/>
      <c r="D17" s="95"/>
      <c r="E17" s="284"/>
      <c r="F17" s="96"/>
      <c r="G17" s="276"/>
      <c r="H17" s="174"/>
      <c r="I17" s="94"/>
      <c r="J17" s="95"/>
      <c r="K17" s="284"/>
      <c r="L17" s="96"/>
      <c r="M17" s="95"/>
      <c r="N17" s="96"/>
      <c r="O17" s="169"/>
      <c r="P17" s="96"/>
    </row>
    <row r="18" spans="1:16" s="11" customFormat="1" ht="18.75" customHeight="1">
      <c r="A18" s="280">
        <v>11</v>
      </c>
      <c r="B18" s="174"/>
      <c r="C18" s="94"/>
      <c r="D18" s="95"/>
      <c r="E18" s="284"/>
      <c r="F18" s="96"/>
      <c r="G18" s="276"/>
      <c r="H18" s="174"/>
      <c r="I18" s="94"/>
      <c r="J18" s="95"/>
      <c r="K18" s="285"/>
      <c r="L18" s="96"/>
      <c r="M18" s="95"/>
      <c r="N18" s="96"/>
      <c r="O18" s="169"/>
      <c r="P18" s="96"/>
    </row>
    <row r="19" spans="1:16" s="11" customFormat="1" ht="18.75" customHeight="1">
      <c r="A19" s="280">
        <v>12</v>
      </c>
      <c r="B19" s="174"/>
      <c r="C19" s="94"/>
      <c r="D19" s="95"/>
      <c r="E19" s="284"/>
      <c r="F19" s="96"/>
      <c r="G19" s="276"/>
      <c r="H19" s="174"/>
      <c r="I19" s="94"/>
      <c r="J19" s="95"/>
      <c r="K19" s="284"/>
      <c r="L19" s="96"/>
      <c r="M19" s="95"/>
      <c r="N19" s="96"/>
      <c r="O19" s="169"/>
      <c r="P19" s="96"/>
    </row>
    <row r="20" spans="1:16" s="11" customFormat="1" ht="18.75" customHeight="1">
      <c r="A20" s="280">
        <v>13</v>
      </c>
      <c r="B20" s="174"/>
      <c r="C20" s="94"/>
      <c r="D20" s="95"/>
      <c r="E20" s="284"/>
      <c r="F20" s="96"/>
      <c r="G20" s="276"/>
      <c r="H20" s="174"/>
      <c r="I20" s="94"/>
      <c r="J20" s="95"/>
      <c r="K20" s="284"/>
      <c r="L20" s="96"/>
      <c r="M20" s="95"/>
      <c r="N20" s="96"/>
      <c r="O20" s="169"/>
      <c r="P20" s="96"/>
    </row>
    <row r="21" spans="1:16" s="11" customFormat="1" ht="18.75" customHeight="1">
      <c r="A21" s="280">
        <v>14</v>
      </c>
      <c r="B21" s="174"/>
      <c r="C21" s="94"/>
      <c r="D21" s="95"/>
      <c r="E21" s="284"/>
      <c r="F21" s="96"/>
      <c r="G21" s="276"/>
      <c r="H21" s="174"/>
      <c r="I21" s="94"/>
      <c r="J21" s="95"/>
      <c r="K21" s="286"/>
      <c r="L21" s="96"/>
      <c r="M21" s="95"/>
      <c r="N21" s="96"/>
      <c r="O21" s="169"/>
      <c r="P21" s="96"/>
    </row>
    <row r="22" spans="1:16" s="11" customFormat="1" ht="18.75" customHeight="1">
      <c r="A22" s="280">
        <v>15</v>
      </c>
      <c r="B22" s="174"/>
      <c r="C22" s="94"/>
      <c r="D22" s="95"/>
      <c r="E22" s="284"/>
      <c r="F22" s="96"/>
      <c r="G22" s="276"/>
      <c r="H22" s="174"/>
      <c r="I22" s="94"/>
      <c r="J22" s="95"/>
      <c r="K22" s="284"/>
      <c r="L22" s="96"/>
      <c r="M22" s="95"/>
      <c r="N22" s="96"/>
      <c r="O22" s="169"/>
      <c r="P22" s="96"/>
    </row>
    <row r="23" spans="1:16" s="11" customFormat="1" ht="18.75" customHeight="1">
      <c r="A23" s="173">
        <v>16</v>
      </c>
      <c r="B23" s="174"/>
      <c r="C23" s="94"/>
      <c r="D23" s="95"/>
      <c r="E23" s="284"/>
      <c r="F23" s="96"/>
      <c r="G23" s="276"/>
      <c r="H23" s="174"/>
      <c r="I23" s="94"/>
      <c r="J23" s="95"/>
      <c r="K23" s="284"/>
      <c r="L23" s="96"/>
      <c r="M23" s="95"/>
      <c r="N23" s="96"/>
      <c r="O23" s="169"/>
      <c r="P23" s="96"/>
    </row>
    <row r="24" spans="1:16" s="32" customFormat="1" ht="18.75" customHeight="1">
      <c r="A24" s="173">
        <v>17</v>
      </c>
      <c r="B24" s="174"/>
      <c r="C24" s="94"/>
      <c r="D24" s="95"/>
      <c r="E24" s="284"/>
      <c r="F24" s="96"/>
      <c r="G24" s="276"/>
      <c r="H24" s="174"/>
      <c r="I24" s="94"/>
      <c r="J24" s="95"/>
      <c r="K24" s="284"/>
      <c r="L24" s="96"/>
      <c r="M24" s="95"/>
      <c r="N24" s="96"/>
      <c r="O24" s="169"/>
      <c r="P24" s="96"/>
    </row>
    <row r="25" spans="1:16" s="32" customFormat="1" ht="18.75" customHeight="1">
      <c r="A25" s="173">
        <v>18</v>
      </c>
      <c r="B25" s="174"/>
      <c r="C25" s="94"/>
      <c r="D25" s="95"/>
      <c r="E25" s="284"/>
      <c r="F25" s="96"/>
      <c r="G25" s="276"/>
      <c r="H25" s="174"/>
      <c r="I25" s="94"/>
      <c r="J25" s="95"/>
      <c r="K25" s="284"/>
      <c r="L25" s="96"/>
      <c r="M25" s="95"/>
      <c r="N25" s="96"/>
      <c r="O25" s="169"/>
      <c r="P25" s="96"/>
    </row>
    <row r="26" spans="1:16" s="32" customFormat="1" ht="18.75" customHeight="1">
      <c r="A26" s="173">
        <v>19</v>
      </c>
      <c r="B26" s="174"/>
      <c r="C26" s="94"/>
      <c r="D26" s="95"/>
      <c r="E26" s="284"/>
      <c r="F26" s="96"/>
      <c r="G26" s="276"/>
      <c r="H26" s="174"/>
      <c r="I26" s="94"/>
      <c r="J26" s="95"/>
      <c r="K26" s="284"/>
      <c r="L26" s="96"/>
      <c r="M26" s="95"/>
      <c r="N26" s="96"/>
      <c r="O26" s="169"/>
      <c r="P26" s="96"/>
    </row>
    <row r="27" spans="1:16" s="32" customFormat="1" ht="18.75" customHeight="1">
      <c r="A27" s="173">
        <v>20</v>
      </c>
      <c r="B27" s="174"/>
      <c r="C27" s="94"/>
      <c r="D27" s="95"/>
      <c r="E27" s="95"/>
      <c r="F27" s="102"/>
      <c r="G27" s="276"/>
      <c r="H27" s="171"/>
      <c r="I27" s="129"/>
      <c r="J27" s="95"/>
      <c r="K27" s="95"/>
      <c r="L27" s="102"/>
      <c r="M27" s="95"/>
      <c r="N27" s="96"/>
      <c r="O27" s="169"/>
      <c r="P27" s="96"/>
    </row>
    <row r="28" spans="1:16" s="32" customFormat="1" ht="18.75" customHeight="1">
      <c r="A28" s="173">
        <v>21</v>
      </c>
      <c r="B28" s="174"/>
      <c r="C28" s="94"/>
      <c r="D28" s="95"/>
      <c r="E28" s="95"/>
      <c r="F28" s="102"/>
      <c r="G28" s="276"/>
      <c r="H28" s="171"/>
      <c r="I28" s="129"/>
      <c r="J28" s="95"/>
      <c r="K28" s="95"/>
      <c r="L28" s="102"/>
      <c r="M28" s="95"/>
      <c r="N28" s="96"/>
      <c r="O28" s="169"/>
      <c r="P28" s="96"/>
    </row>
    <row r="29" spans="1:16" s="32" customFormat="1" ht="18.75" customHeight="1">
      <c r="A29" s="173"/>
      <c r="B29" s="174"/>
      <c r="C29" s="94"/>
      <c r="D29" s="95"/>
      <c r="E29" s="95"/>
      <c r="F29" s="102"/>
      <c r="G29" s="276"/>
      <c r="H29" s="171"/>
      <c r="I29" s="129"/>
      <c r="J29" s="95"/>
      <c r="K29" s="95"/>
      <c r="L29" s="102"/>
      <c r="M29" s="95"/>
      <c r="N29" s="96"/>
      <c r="O29" s="169"/>
      <c r="P29" s="96"/>
    </row>
    <row r="30" spans="1:16" s="32" customFormat="1" ht="18.75" customHeight="1">
      <c r="A30" s="173"/>
      <c r="B30" s="174"/>
      <c r="C30" s="94"/>
      <c r="D30" s="95"/>
      <c r="E30" s="95"/>
      <c r="F30" s="102"/>
      <c r="G30" s="276"/>
      <c r="H30" s="171"/>
      <c r="I30" s="129"/>
      <c r="J30" s="95"/>
      <c r="K30" s="95"/>
      <c r="L30" s="102"/>
      <c r="M30" s="95"/>
      <c r="N30" s="96"/>
      <c r="O30" s="169"/>
      <c r="P30" s="96"/>
    </row>
    <row r="31" spans="1:16" s="32" customFormat="1" ht="18.75" customHeight="1">
      <c r="A31" s="173"/>
      <c r="B31" s="174"/>
      <c r="C31" s="94"/>
      <c r="D31" s="95"/>
      <c r="E31" s="95"/>
      <c r="F31" s="102"/>
      <c r="G31" s="276"/>
      <c r="H31" s="171"/>
      <c r="I31" s="129"/>
      <c r="J31" s="95"/>
      <c r="K31" s="95"/>
      <c r="L31" s="102"/>
      <c r="M31" s="95"/>
      <c r="N31" s="96"/>
      <c r="O31" s="169"/>
      <c r="P31" s="96"/>
    </row>
    <row r="32" spans="1:16" ht="18.75" customHeight="1">
      <c r="A32" s="173"/>
      <c r="B32" s="174"/>
      <c r="C32" s="94"/>
      <c r="D32" s="95"/>
      <c r="E32" s="95"/>
      <c r="F32" s="102"/>
      <c r="G32" s="276"/>
      <c r="H32" s="171"/>
      <c r="I32" s="129"/>
      <c r="J32" s="95"/>
      <c r="K32" s="95"/>
      <c r="L32" s="102"/>
      <c r="M32" s="95"/>
      <c r="N32" s="96"/>
      <c r="O32" s="169"/>
      <c r="P32" s="96"/>
    </row>
    <row r="33" spans="1:16" ht="18.75" customHeight="1">
      <c r="A33" s="173"/>
      <c r="B33" s="174"/>
      <c r="C33" s="94"/>
      <c r="D33" s="95"/>
      <c r="E33" s="95"/>
      <c r="F33" s="102"/>
      <c r="G33" s="276"/>
      <c r="H33" s="171"/>
      <c r="I33" s="129"/>
      <c r="J33" s="95"/>
      <c r="K33" s="95"/>
      <c r="L33" s="102"/>
      <c r="M33" s="95"/>
      <c r="N33" s="96"/>
      <c r="O33" s="169"/>
      <c r="P33" s="96"/>
    </row>
    <row r="34" spans="1:16" ht="18.75" customHeight="1">
      <c r="A34" s="173"/>
      <c r="B34" s="174"/>
      <c r="C34" s="94"/>
      <c r="D34" s="95"/>
      <c r="E34" s="95"/>
      <c r="F34" s="102"/>
      <c r="G34" s="276"/>
      <c r="H34" s="171"/>
      <c r="I34" s="129"/>
      <c r="J34" s="95"/>
      <c r="K34" s="95"/>
      <c r="L34" s="102"/>
      <c r="M34" s="95"/>
      <c r="N34" s="96"/>
      <c r="O34" s="169"/>
      <c r="P34" s="96"/>
    </row>
    <row r="35" spans="1:16" ht="18.75" customHeight="1">
      <c r="A35" s="173"/>
      <c r="B35" s="174"/>
      <c r="C35" s="94"/>
      <c r="D35" s="95"/>
      <c r="E35" s="95"/>
      <c r="F35" s="102"/>
      <c r="G35" s="276"/>
      <c r="H35" s="171"/>
      <c r="I35" s="129"/>
      <c r="J35" s="95"/>
      <c r="K35" s="95"/>
      <c r="L35" s="102"/>
      <c r="M35" s="95"/>
      <c r="N35" s="96"/>
      <c r="O35" s="169"/>
      <c r="P35" s="96"/>
    </row>
    <row r="36" spans="1:16" ht="18.75" customHeight="1">
      <c r="A36" s="173"/>
      <c r="B36" s="174"/>
      <c r="C36" s="94"/>
      <c r="D36" s="95"/>
      <c r="E36" s="95"/>
      <c r="F36" s="102"/>
      <c r="G36" s="276"/>
      <c r="H36" s="171"/>
      <c r="I36" s="129"/>
      <c r="J36" s="95"/>
      <c r="K36" s="95"/>
      <c r="L36" s="102"/>
      <c r="M36" s="95"/>
      <c r="N36" s="96"/>
      <c r="O36" s="169"/>
      <c r="P36" s="96"/>
    </row>
    <row r="37" spans="1:16" ht="18.75" customHeight="1">
      <c r="A37" s="173"/>
      <c r="B37" s="174"/>
      <c r="C37" s="94"/>
      <c r="D37" s="95"/>
      <c r="E37" s="95"/>
      <c r="F37" s="102"/>
      <c r="G37" s="276"/>
      <c r="H37" s="171"/>
      <c r="I37" s="129"/>
      <c r="J37" s="95"/>
      <c r="K37" s="95"/>
      <c r="L37" s="102"/>
      <c r="M37" s="95"/>
      <c r="N37" s="96"/>
      <c r="O37" s="169"/>
      <c r="P37" s="96"/>
    </row>
    <row r="38" spans="1:16" ht="18.75" customHeight="1">
      <c r="A38" s="173"/>
      <c r="B38" s="174"/>
      <c r="C38" s="94"/>
      <c r="D38" s="95"/>
      <c r="E38" s="95"/>
      <c r="F38" s="102"/>
      <c r="G38" s="276"/>
      <c r="H38" s="171"/>
      <c r="I38" s="129"/>
      <c r="J38" s="95"/>
      <c r="K38" s="95"/>
      <c r="L38" s="102"/>
      <c r="M38" s="95"/>
      <c r="N38" s="96"/>
      <c r="O38" s="169"/>
      <c r="P38" s="96"/>
    </row>
    <row r="39" spans="1:16" ht="18.75" customHeight="1">
      <c r="A39" s="173"/>
      <c r="B39" s="174"/>
      <c r="C39" s="94"/>
      <c r="D39" s="95"/>
      <c r="E39" s="95"/>
      <c r="F39" s="102"/>
      <c r="G39" s="276"/>
      <c r="H39" s="171"/>
      <c r="I39" s="129"/>
      <c r="J39" s="95"/>
      <c r="K39" s="95"/>
      <c r="L39" s="102"/>
      <c r="M39" s="95"/>
      <c r="N39" s="96"/>
      <c r="O39" s="169"/>
      <c r="P39" s="96"/>
    </row>
    <row r="40" spans="1:16" ht="18.75" customHeight="1">
      <c r="A40" s="173"/>
      <c r="B40" s="174"/>
      <c r="C40" s="94"/>
      <c r="D40" s="95"/>
      <c r="E40" s="95"/>
      <c r="F40" s="102"/>
      <c r="G40" s="276"/>
      <c r="H40" s="171"/>
      <c r="I40" s="129"/>
      <c r="J40" s="95"/>
      <c r="K40" s="95"/>
      <c r="L40" s="102"/>
      <c r="M40" s="95"/>
      <c r="N40" s="96"/>
      <c r="O40" s="169"/>
      <c r="P40" s="96"/>
    </row>
    <row r="41" spans="1:16" ht="18.75" customHeight="1">
      <c r="A41" s="173"/>
      <c r="B41" s="174"/>
      <c r="C41" s="94"/>
      <c r="D41" s="95"/>
      <c r="E41" s="95"/>
      <c r="F41" s="102"/>
      <c r="G41" s="276"/>
      <c r="H41" s="171"/>
      <c r="I41" s="129"/>
      <c r="J41" s="95"/>
      <c r="K41" s="95"/>
      <c r="L41" s="102"/>
      <c r="M41" s="95"/>
      <c r="N41" s="96"/>
      <c r="O41" s="169"/>
      <c r="P41" s="96"/>
    </row>
    <row r="42" spans="1:16" ht="18.75" customHeight="1">
      <c r="A42" s="173"/>
      <c r="B42" s="174"/>
      <c r="C42" s="94"/>
      <c r="D42" s="95"/>
      <c r="E42" s="95"/>
      <c r="F42" s="102"/>
      <c r="G42" s="276"/>
      <c r="H42" s="171"/>
      <c r="I42" s="129"/>
      <c r="J42" s="95"/>
      <c r="K42" s="95"/>
      <c r="L42" s="102"/>
      <c r="M42" s="95"/>
      <c r="N42" s="96"/>
      <c r="O42" s="169"/>
      <c r="P42" s="96"/>
    </row>
    <row r="43" spans="1:16" ht="18.75" customHeight="1">
      <c r="A43" s="173"/>
      <c r="B43" s="174"/>
      <c r="C43" s="94"/>
      <c r="D43" s="95"/>
      <c r="E43" s="95"/>
      <c r="F43" s="102"/>
      <c r="G43" s="276"/>
      <c r="H43" s="171"/>
      <c r="I43" s="129"/>
      <c r="J43" s="95"/>
      <c r="K43" s="95"/>
      <c r="L43" s="102"/>
      <c r="M43" s="95"/>
      <c r="N43" s="96"/>
      <c r="O43" s="169"/>
      <c r="P43" s="96"/>
    </row>
    <row r="44" spans="1:16" ht="18.75" customHeight="1">
      <c r="A44" s="173"/>
      <c r="B44" s="174"/>
      <c r="C44" s="94"/>
      <c r="D44" s="95"/>
      <c r="E44" s="95"/>
      <c r="F44" s="102"/>
      <c r="G44" s="276"/>
      <c r="H44" s="171"/>
      <c r="I44" s="129"/>
      <c r="J44" s="95"/>
      <c r="K44" s="95"/>
      <c r="L44" s="102"/>
      <c r="M44" s="95"/>
      <c r="N44" s="96"/>
      <c r="O44" s="169"/>
      <c r="P44" s="96"/>
    </row>
    <row r="45" spans="1:16" ht="18.75" customHeight="1">
      <c r="A45" s="173"/>
      <c r="B45" s="174"/>
      <c r="C45" s="94"/>
      <c r="D45" s="95"/>
      <c r="E45" s="95"/>
      <c r="F45" s="102"/>
      <c r="G45" s="276"/>
      <c r="H45" s="171"/>
      <c r="I45" s="129"/>
      <c r="J45" s="95"/>
      <c r="K45" s="95"/>
      <c r="L45" s="102"/>
      <c r="M45" s="95"/>
      <c r="N45" s="96"/>
      <c r="O45" s="169"/>
      <c r="P45" s="96"/>
    </row>
    <row r="46" spans="1:16" ht="18.75" customHeight="1">
      <c r="A46" s="173"/>
      <c r="B46" s="174"/>
      <c r="C46" s="94"/>
      <c r="D46" s="95"/>
      <c r="E46" s="95"/>
      <c r="F46" s="102"/>
      <c r="G46" s="276"/>
      <c r="H46" s="171"/>
      <c r="I46" s="129"/>
      <c r="J46" s="95"/>
      <c r="K46" s="95"/>
      <c r="L46" s="102"/>
      <c r="M46" s="95"/>
      <c r="N46" s="96"/>
      <c r="O46" s="169"/>
      <c r="P46" s="96"/>
    </row>
    <row r="47" spans="1:16" ht="18.75" customHeight="1">
      <c r="A47" s="173"/>
      <c r="B47" s="174"/>
      <c r="C47" s="94"/>
      <c r="D47" s="95"/>
      <c r="E47" s="95"/>
      <c r="F47" s="102"/>
      <c r="G47" s="276"/>
      <c r="H47" s="171"/>
      <c r="I47" s="129"/>
      <c r="J47" s="95"/>
      <c r="K47" s="95"/>
      <c r="L47" s="102"/>
      <c r="M47" s="95"/>
      <c r="N47" s="96"/>
      <c r="O47" s="169"/>
      <c r="P47" s="96"/>
    </row>
    <row r="48" spans="1:16" ht="18.75" customHeight="1">
      <c r="A48" s="173"/>
      <c r="B48" s="174"/>
      <c r="C48" s="94"/>
      <c r="D48" s="95"/>
      <c r="E48" s="95"/>
      <c r="F48" s="102"/>
      <c r="G48" s="276"/>
      <c r="H48" s="171"/>
      <c r="I48" s="129"/>
      <c r="J48" s="95"/>
      <c r="K48" s="95"/>
      <c r="L48" s="102"/>
      <c r="M48" s="95"/>
      <c r="N48" s="96"/>
      <c r="O48" s="169"/>
      <c r="P48" s="96"/>
    </row>
    <row r="49" spans="1:16" ht="18.75" customHeight="1">
      <c r="A49" s="173"/>
      <c r="B49" s="174"/>
      <c r="C49" s="94"/>
      <c r="D49" s="95"/>
      <c r="E49" s="95"/>
      <c r="F49" s="102"/>
      <c r="G49" s="276"/>
      <c r="H49" s="171"/>
      <c r="I49" s="129"/>
      <c r="J49" s="95"/>
      <c r="K49" s="95"/>
      <c r="L49" s="102"/>
      <c r="M49" s="95"/>
      <c r="N49" s="96"/>
      <c r="O49" s="169"/>
      <c r="P49" s="96"/>
    </row>
    <row r="50" spans="1:16" ht="18.75" customHeight="1">
      <c r="A50" s="173"/>
      <c r="B50" s="174"/>
      <c r="C50" s="94"/>
      <c r="D50" s="95"/>
      <c r="E50" s="95"/>
      <c r="F50" s="102"/>
      <c r="G50" s="276"/>
      <c r="H50" s="171"/>
      <c r="I50" s="129"/>
      <c r="J50" s="95"/>
      <c r="K50" s="95"/>
      <c r="L50" s="102"/>
      <c r="M50" s="95"/>
      <c r="N50" s="96"/>
      <c r="O50" s="169"/>
      <c r="P50" s="96"/>
    </row>
    <row r="51" spans="1:16" ht="18.75" customHeight="1">
      <c r="A51" s="173"/>
      <c r="B51" s="174"/>
      <c r="C51" s="94"/>
      <c r="D51" s="95"/>
      <c r="E51" s="95"/>
      <c r="F51" s="102"/>
      <c r="G51" s="276"/>
      <c r="H51" s="171"/>
      <c r="I51" s="129"/>
      <c r="J51" s="95"/>
      <c r="K51" s="95"/>
      <c r="L51" s="102"/>
      <c r="M51" s="95"/>
      <c r="N51" s="96"/>
      <c r="O51" s="169"/>
      <c r="P51" s="96"/>
    </row>
    <row r="52" spans="1:16" ht="18.75" customHeight="1">
      <c r="A52" s="173"/>
      <c r="B52" s="174"/>
      <c r="C52" s="94"/>
      <c r="D52" s="95"/>
      <c r="E52" s="95"/>
      <c r="F52" s="102"/>
      <c r="G52" s="276"/>
      <c r="H52" s="171"/>
      <c r="I52" s="129"/>
      <c r="J52" s="95"/>
      <c r="K52" s="95"/>
      <c r="L52" s="102"/>
      <c r="M52" s="95"/>
      <c r="N52" s="96"/>
      <c r="O52" s="169"/>
      <c r="P52" s="96"/>
    </row>
    <row r="53" spans="1:16" ht="18.75" customHeight="1">
      <c r="A53" s="173"/>
      <c r="B53" s="174"/>
      <c r="C53" s="94"/>
      <c r="D53" s="95"/>
      <c r="E53" s="95"/>
      <c r="F53" s="102"/>
      <c r="G53" s="276"/>
      <c r="H53" s="171"/>
      <c r="I53" s="129"/>
      <c r="J53" s="95"/>
      <c r="K53" s="95"/>
      <c r="L53" s="102"/>
      <c r="M53" s="95"/>
      <c r="N53" s="96"/>
      <c r="O53" s="169"/>
      <c r="P53" s="96"/>
    </row>
    <row r="54" spans="1:16" ht="18.75" customHeight="1">
      <c r="A54" s="173"/>
      <c r="B54" s="174"/>
      <c r="C54" s="94"/>
      <c r="D54" s="95"/>
      <c r="E54" s="95"/>
      <c r="F54" s="102"/>
      <c r="G54" s="276"/>
      <c r="H54" s="171"/>
      <c r="I54" s="129"/>
      <c r="J54" s="95"/>
      <c r="K54" s="95"/>
      <c r="L54" s="102"/>
      <c r="M54" s="95"/>
      <c r="N54" s="96"/>
      <c r="O54" s="169"/>
      <c r="P54" s="96"/>
    </row>
    <row r="55" spans="1:16" ht="18.75" customHeight="1">
      <c r="A55" s="173"/>
      <c r="B55" s="174"/>
      <c r="C55" s="94"/>
      <c r="D55" s="95"/>
      <c r="E55" s="95"/>
      <c r="F55" s="102"/>
      <c r="G55" s="276"/>
      <c r="H55" s="171"/>
      <c r="I55" s="129"/>
      <c r="J55" s="95"/>
      <c r="K55" s="95"/>
      <c r="L55" s="96"/>
      <c r="M55" s="95"/>
      <c r="N55" s="96"/>
      <c r="O55" s="169"/>
      <c r="P55" s="96"/>
    </row>
    <row r="56" spans="1:16" ht="18.75" customHeight="1">
      <c r="A56" s="173"/>
      <c r="B56" s="174"/>
      <c r="C56" s="94"/>
      <c r="D56" s="95"/>
      <c r="E56" s="284"/>
      <c r="F56" s="96"/>
      <c r="G56" s="276"/>
      <c r="H56" s="174"/>
      <c r="I56" s="94"/>
      <c r="J56" s="95"/>
      <c r="K56" s="284"/>
      <c r="L56" s="96"/>
      <c r="M56" s="95"/>
      <c r="N56" s="96"/>
      <c r="O56" s="169"/>
      <c r="P56" s="96"/>
    </row>
    <row r="57" spans="1:16" ht="18.75" customHeight="1">
      <c r="A57" s="173"/>
      <c r="B57" s="174"/>
      <c r="C57" s="94"/>
      <c r="D57" s="95"/>
      <c r="E57" s="95"/>
      <c r="F57" s="102"/>
      <c r="G57" s="276"/>
      <c r="H57" s="171"/>
      <c r="I57" s="129"/>
      <c r="J57" s="95"/>
      <c r="K57" s="95"/>
      <c r="L57" s="102"/>
      <c r="M57" s="95"/>
      <c r="N57" s="96"/>
      <c r="O57" s="169"/>
      <c r="P57" s="96"/>
    </row>
    <row r="58" spans="1:16" ht="18.75" customHeight="1">
      <c r="A58" s="173"/>
      <c r="B58" s="174"/>
      <c r="C58" s="94"/>
      <c r="D58" s="95"/>
      <c r="E58" s="284"/>
      <c r="F58" s="96"/>
      <c r="G58" s="276"/>
      <c r="H58" s="174"/>
      <c r="I58" s="94"/>
      <c r="J58" s="95"/>
      <c r="K58" s="284"/>
      <c r="L58" s="96"/>
      <c r="M58" s="95"/>
      <c r="N58" s="96"/>
      <c r="O58" s="169"/>
      <c r="P58" s="96"/>
    </row>
    <row r="59" spans="1:16" ht="18.75" customHeight="1">
      <c r="A59" s="173"/>
      <c r="B59" s="174"/>
      <c r="C59" s="94"/>
      <c r="D59" s="95"/>
      <c r="E59" s="284"/>
      <c r="F59" s="96"/>
      <c r="G59" s="276"/>
      <c r="H59" s="174"/>
      <c r="I59" s="94"/>
      <c r="J59" s="95"/>
      <c r="K59" s="284"/>
      <c r="L59" s="96"/>
      <c r="M59" s="95"/>
      <c r="N59" s="96"/>
      <c r="O59" s="169"/>
      <c r="P59" s="96"/>
    </row>
    <row r="60" spans="1:16" ht="18.75" customHeight="1">
      <c r="A60" s="173"/>
      <c r="B60" s="174"/>
      <c r="C60" s="94"/>
      <c r="D60" s="95"/>
      <c r="E60" s="284"/>
      <c r="F60" s="96"/>
      <c r="G60" s="276"/>
      <c r="H60" s="174"/>
      <c r="I60" s="94"/>
      <c r="J60" s="95"/>
      <c r="K60" s="284"/>
      <c r="L60" s="96"/>
      <c r="M60" s="95"/>
      <c r="N60" s="96"/>
      <c r="O60" s="169"/>
      <c r="P60" s="96"/>
    </row>
    <row r="61" spans="1:16" ht="18.75" customHeight="1">
      <c r="A61" s="173"/>
      <c r="B61" s="174"/>
      <c r="C61" s="94"/>
      <c r="D61" s="95"/>
      <c r="E61" s="284"/>
      <c r="F61" s="96"/>
      <c r="G61" s="276"/>
      <c r="H61" s="174"/>
      <c r="I61" s="94"/>
      <c r="J61" s="95"/>
      <c r="K61" s="284"/>
      <c r="L61" s="96"/>
      <c r="M61" s="95"/>
      <c r="N61" s="130"/>
      <c r="O61" s="169"/>
      <c r="P61" s="96"/>
    </row>
    <row r="62" spans="1:16" ht="18.75" customHeight="1">
      <c r="A62" s="173"/>
      <c r="B62" s="174"/>
      <c r="C62" s="94"/>
      <c r="D62" s="95"/>
      <c r="E62" s="284"/>
      <c r="F62" s="96"/>
      <c r="G62" s="276"/>
      <c r="H62" s="174"/>
      <c r="I62" s="94"/>
      <c r="J62" s="95"/>
      <c r="K62" s="284"/>
      <c r="L62" s="96"/>
      <c r="M62" s="95"/>
      <c r="N62" s="96"/>
      <c r="O62" s="169"/>
      <c r="P62" s="96"/>
    </row>
    <row r="63" spans="1:16" ht="18.75" customHeight="1">
      <c r="A63" s="173"/>
      <c r="B63" s="174"/>
      <c r="C63" s="94"/>
      <c r="D63" s="95"/>
      <c r="E63" s="284"/>
      <c r="F63" s="96"/>
      <c r="G63" s="276"/>
      <c r="H63" s="174"/>
      <c r="I63" s="94"/>
      <c r="J63" s="95"/>
      <c r="K63" s="285"/>
      <c r="L63" s="96"/>
      <c r="M63" s="95"/>
      <c r="N63" s="96"/>
      <c r="O63" s="169"/>
      <c r="P63" s="96"/>
    </row>
    <row r="64" spans="1:16" ht="18.75" customHeight="1">
      <c r="A64" s="173"/>
      <c r="B64" s="174"/>
      <c r="C64" s="94"/>
      <c r="D64" s="95"/>
      <c r="E64" s="284"/>
      <c r="F64" s="96"/>
      <c r="G64" s="276"/>
      <c r="H64" s="174"/>
      <c r="I64" s="94"/>
      <c r="J64" s="95"/>
      <c r="K64" s="284"/>
      <c r="L64" s="96"/>
      <c r="M64" s="95"/>
      <c r="N64" s="96"/>
      <c r="O64" s="169"/>
      <c r="P64" s="96"/>
    </row>
    <row r="65" spans="1:16" ht="18.75" customHeight="1">
      <c r="A65" s="173"/>
      <c r="B65" s="174"/>
      <c r="C65" s="94"/>
      <c r="D65" s="95"/>
      <c r="E65" s="284"/>
      <c r="F65" s="96"/>
      <c r="G65" s="276"/>
      <c r="H65" s="174"/>
      <c r="I65" s="94"/>
      <c r="J65" s="95"/>
      <c r="K65" s="284"/>
      <c r="L65" s="96"/>
      <c r="M65" s="95"/>
      <c r="N65" s="96"/>
      <c r="O65" s="169"/>
      <c r="P65" s="96"/>
    </row>
    <row r="66" spans="1:16" ht="18.75" customHeight="1">
      <c r="A66" s="173"/>
      <c r="B66" s="174"/>
      <c r="C66" s="94"/>
      <c r="D66" s="95"/>
      <c r="E66" s="284"/>
      <c r="F66" s="96"/>
      <c r="G66" s="276"/>
      <c r="H66" s="174"/>
      <c r="I66" s="94"/>
      <c r="J66" s="95"/>
      <c r="K66" s="286"/>
      <c r="L66" s="96"/>
      <c r="M66" s="95"/>
      <c r="N66" s="96"/>
      <c r="O66" s="169"/>
      <c r="P66" s="96"/>
    </row>
    <row r="67" spans="1:16" ht="18.75" customHeight="1">
      <c r="A67" s="173"/>
      <c r="B67" s="174"/>
      <c r="C67" s="94"/>
      <c r="D67" s="95"/>
      <c r="E67" s="284"/>
      <c r="F67" s="96"/>
      <c r="G67" s="276"/>
      <c r="H67" s="174"/>
      <c r="I67" s="94"/>
      <c r="J67" s="95"/>
      <c r="K67" s="284"/>
      <c r="L67" s="96"/>
      <c r="M67" s="95"/>
      <c r="N67" s="96"/>
      <c r="O67" s="169"/>
      <c r="P67" s="96"/>
    </row>
    <row r="68" spans="1:16" ht="19.5" customHeight="1">
      <c r="A68" s="173"/>
      <c r="B68" s="174"/>
      <c r="C68" s="94"/>
      <c r="D68" s="95"/>
      <c r="E68" s="284"/>
      <c r="F68" s="96"/>
      <c r="G68" s="276"/>
      <c r="H68" s="174"/>
      <c r="I68" s="94"/>
      <c r="J68" s="95"/>
      <c r="K68" s="284"/>
      <c r="L68" s="96"/>
      <c r="M68" s="95"/>
      <c r="N68" s="96"/>
      <c r="O68" s="169"/>
      <c r="P68" s="96"/>
    </row>
    <row r="69" spans="1:16" ht="19.5" customHeight="1">
      <c r="A69" s="173"/>
      <c r="B69" s="174"/>
      <c r="C69" s="94"/>
      <c r="D69" s="95"/>
      <c r="E69" s="284"/>
      <c r="F69" s="96"/>
      <c r="G69" s="276"/>
      <c r="H69" s="174"/>
      <c r="I69" s="94"/>
      <c r="J69" s="95"/>
      <c r="K69" s="284"/>
      <c r="L69" s="96"/>
      <c r="M69" s="95"/>
      <c r="N69" s="96"/>
      <c r="O69" s="169"/>
      <c r="P69" s="96"/>
    </row>
    <row r="70" spans="1:16" ht="19.5" customHeight="1">
      <c r="A70" s="173"/>
      <c r="B70" s="174"/>
      <c r="C70" s="94"/>
      <c r="D70" s="95"/>
      <c r="E70" s="284"/>
      <c r="F70" s="96"/>
      <c r="G70" s="276"/>
      <c r="H70" s="174"/>
      <c r="I70" s="94"/>
      <c r="J70" s="95"/>
      <c r="K70" s="284"/>
      <c r="L70" s="96"/>
      <c r="M70" s="95"/>
      <c r="N70" s="96"/>
      <c r="O70" s="169"/>
      <c r="P70" s="96"/>
    </row>
    <row r="71" spans="1:16" ht="19.5" customHeight="1">
      <c r="A71" s="173"/>
      <c r="B71" s="174"/>
      <c r="C71" s="94"/>
      <c r="D71" s="95"/>
      <c r="E71" s="284"/>
      <c r="F71" s="96"/>
      <c r="G71" s="276"/>
      <c r="H71" s="174"/>
      <c r="I71" s="94"/>
      <c r="J71" s="95"/>
      <c r="K71" s="284"/>
      <c r="L71" s="96"/>
      <c r="M71" s="95"/>
      <c r="N71" s="96"/>
      <c r="O71" s="169"/>
      <c r="P71" s="96"/>
    </row>
    <row r="72" spans="1:16" ht="19.5" customHeight="1">
      <c r="A72" s="173"/>
      <c r="B72" s="174"/>
      <c r="C72" s="94"/>
      <c r="D72" s="95"/>
      <c r="E72" s="95"/>
      <c r="F72" s="102"/>
      <c r="G72" s="276"/>
      <c r="H72" s="171"/>
      <c r="I72" s="129"/>
      <c r="J72" s="95"/>
      <c r="K72" s="95"/>
      <c r="L72" s="96"/>
      <c r="M72" s="95"/>
      <c r="N72" s="96"/>
      <c r="O72" s="169"/>
      <c r="P72" s="96"/>
    </row>
    <row r="73" spans="1:16" ht="19.5" customHeight="1">
      <c r="A73" s="173"/>
      <c r="B73" s="174"/>
      <c r="C73" s="94"/>
      <c r="D73" s="95"/>
      <c r="E73" s="284"/>
      <c r="F73" s="96"/>
      <c r="G73" s="276"/>
      <c r="H73" s="174"/>
      <c r="I73" s="94"/>
      <c r="J73" s="95"/>
      <c r="K73" s="284"/>
      <c r="L73" s="96"/>
      <c r="M73" s="95"/>
      <c r="N73" s="96"/>
      <c r="O73" s="169"/>
      <c r="P73" s="96"/>
    </row>
    <row r="74" spans="1:16" ht="19.5" customHeight="1">
      <c r="A74" s="173"/>
      <c r="B74" s="174"/>
      <c r="C74" s="94"/>
      <c r="D74" s="95"/>
      <c r="E74" s="284"/>
      <c r="F74" s="96"/>
      <c r="G74" s="276"/>
      <c r="H74" s="174"/>
      <c r="I74" s="94"/>
      <c r="J74" s="95"/>
      <c r="K74" s="284"/>
      <c r="L74" s="96"/>
      <c r="M74" s="95"/>
      <c r="N74" s="96"/>
      <c r="O74" s="169"/>
      <c r="P74" s="96"/>
    </row>
    <row r="75" spans="1:16" ht="19.5" customHeight="1">
      <c r="A75" s="173"/>
      <c r="B75" s="174"/>
      <c r="C75" s="94"/>
      <c r="D75" s="95"/>
      <c r="E75" s="284"/>
      <c r="F75" s="96"/>
      <c r="G75" s="276"/>
      <c r="H75" s="174"/>
      <c r="I75" s="94"/>
      <c r="J75" s="95"/>
      <c r="K75" s="284"/>
      <c r="L75" s="96"/>
      <c r="M75" s="95"/>
      <c r="N75" s="96"/>
      <c r="O75" s="169"/>
      <c r="P75" s="96"/>
    </row>
    <row r="76" spans="1:16" ht="19.5" customHeight="1">
      <c r="A76" s="173"/>
      <c r="B76" s="174"/>
      <c r="C76" s="94"/>
      <c r="D76" s="95"/>
      <c r="E76" s="284"/>
      <c r="F76" s="96"/>
      <c r="G76" s="276"/>
      <c r="H76" s="174"/>
      <c r="I76" s="94"/>
      <c r="J76" s="95"/>
      <c r="K76" s="284"/>
      <c r="L76" s="96"/>
      <c r="M76" s="95"/>
      <c r="N76" s="96"/>
      <c r="O76" s="169"/>
      <c r="P76" s="96"/>
    </row>
    <row r="77" spans="1:16" ht="19.5" customHeight="1">
      <c r="A77" s="173"/>
      <c r="B77" s="174"/>
      <c r="C77" s="94"/>
      <c r="D77" s="95"/>
      <c r="E77" s="284"/>
      <c r="F77" s="96"/>
      <c r="G77" s="276"/>
      <c r="H77" s="174"/>
      <c r="I77" s="94"/>
      <c r="J77" s="95"/>
      <c r="K77" s="284"/>
      <c r="L77" s="96"/>
      <c r="M77" s="95"/>
      <c r="N77" s="130"/>
      <c r="O77" s="169"/>
      <c r="P77" s="96"/>
    </row>
    <row r="78" spans="1:16" ht="19.5" customHeight="1">
      <c r="A78" s="173"/>
      <c r="B78" s="174"/>
      <c r="C78" s="94"/>
      <c r="D78" s="95"/>
      <c r="E78" s="284"/>
      <c r="F78" s="96"/>
      <c r="G78" s="276"/>
      <c r="H78" s="174"/>
      <c r="I78" s="94"/>
      <c r="J78" s="95"/>
      <c r="K78" s="284"/>
      <c r="L78" s="96"/>
      <c r="M78" s="95"/>
      <c r="N78" s="96"/>
      <c r="O78" s="169"/>
      <c r="P78" s="96"/>
    </row>
    <row r="79" spans="1:16" ht="19.5" customHeight="1">
      <c r="A79" s="173"/>
      <c r="B79" s="174"/>
      <c r="C79" s="94"/>
      <c r="D79" s="95"/>
      <c r="E79" s="284"/>
      <c r="F79" s="96"/>
      <c r="G79" s="276"/>
      <c r="H79" s="174"/>
      <c r="I79" s="94"/>
      <c r="J79" s="95"/>
      <c r="K79" s="285"/>
      <c r="L79" s="96"/>
      <c r="M79" s="95"/>
      <c r="N79" s="96"/>
      <c r="O79" s="169"/>
      <c r="P79" s="96"/>
    </row>
    <row r="80" spans="1:16" ht="19.5" customHeight="1">
      <c r="A80" s="173"/>
      <c r="B80" s="174"/>
      <c r="C80" s="94"/>
      <c r="D80" s="95"/>
      <c r="E80" s="284"/>
      <c r="F80" s="96"/>
      <c r="G80" s="276"/>
      <c r="H80" s="174"/>
      <c r="I80" s="94"/>
      <c r="J80" s="95"/>
      <c r="K80" s="284"/>
      <c r="L80" s="96"/>
      <c r="M80" s="95"/>
      <c r="N80" s="96"/>
      <c r="O80" s="169"/>
      <c r="P80" s="96"/>
    </row>
    <row r="81" spans="1:16" ht="19.5" customHeight="1">
      <c r="A81" s="173"/>
      <c r="B81" s="174"/>
      <c r="C81" s="94"/>
      <c r="D81" s="95"/>
      <c r="E81" s="284"/>
      <c r="F81" s="96"/>
      <c r="G81" s="276"/>
      <c r="H81" s="174"/>
      <c r="I81" s="94"/>
      <c r="J81" s="95"/>
      <c r="K81" s="284"/>
      <c r="L81" s="96"/>
      <c r="M81" s="95"/>
      <c r="N81" s="96"/>
      <c r="O81" s="169"/>
      <c r="P81" s="96"/>
    </row>
    <row r="82" spans="1:16" ht="19.5" customHeight="1">
      <c r="A82" s="173"/>
      <c r="B82" s="174"/>
      <c r="C82" s="94"/>
      <c r="D82" s="95"/>
      <c r="E82" s="284"/>
      <c r="F82" s="96"/>
      <c r="G82" s="276"/>
      <c r="H82" s="174"/>
      <c r="I82" s="94"/>
      <c r="J82" s="95"/>
      <c r="K82" s="286"/>
      <c r="L82" s="96"/>
      <c r="M82" s="95"/>
      <c r="N82" s="96"/>
      <c r="O82" s="169"/>
      <c r="P82" s="96"/>
    </row>
    <row r="83" spans="1:16" ht="19.5" customHeight="1">
      <c r="A83" s="173"/>
      <c r="B83" s="174"/>
      <c r="C83" s="94"/>
      <c r="D83" s="95"/>
      <c r="E83" s="284"/>
      <c r="F83" s="96"/>
      <c r="G83" s="276"/>
      <c r="H83" s="174"/>
      <c r="I83" s="94"/>
      <c r="J83" s="95"/>
      <c r="K83" s="284"/>
      <c r="L83" s="96"/>
      <c r="M83" s="95"/>
      <c r="N83" s="96"/>
      <c r="O83" s="169"/>
      <c r="P83" s="96"/>
    </row>
    <row r="84" spans="1:16" ht="19.5" customHeight="1">
      <c r="A84" s="173"/>
      <c r="B84" s="174"/>
      <c r="C84" s="94"/>
      <c r="D84" s="95"/>
      <c r="E84" s="284"/>
      <c r="F84" s="96"/>
      <c r="G84" s="276"/>
      <c r="H84" s="174"/>
      <c r="I84" s="94"/>
      <c r="J84" s="95"/>
      <c r="K84" s="284"/>
      <c r="L84" s="96"/>
      <c r="M84" s="95"/>
      <c r="N84" s="96"/>
      <c r="O84" s="169"/>
      <c r="P84" s="96"/>
    </row>
    <row r="85" spans="1:16" ht="19.5" customHeight="1">
      <c r="A85" s="173"/>
      <c r="B85" s="174"/>
      <c r="C85" s="94"/>
      <c r="D85" s="95"/>
      <c r="E85" s="284"/>
      <c r="F85" s="96"/>
      <c r="G85" s="276"/>
      <c r="H85" s="174"/>
      <c r="I85" s="94"/>
      <c r="J85" s="95"/>
      <c r="K85" s="284"/>
      <c r="L85" s="96"/>
      <c r="M85" s="95"/>
      <c r="N85" s="96"/>
      <c r="O85" s="169"/>
      <c r="P85" s="96"/>
    </row>
    <row r="86" spans="1:16" ht="19.5" customHeight="1">
      <c r="A86" s="173"/>
      <c r="B86" s="174"/>
      <c r="C86" s="94"/>
      <c r="D86" s="95"/>
      <c r="E86" s="284"/>
      <c r="F86" s="96"/>
      <c r="G86" s="276"/>
      <c r="H86" s="174"/>
      <c r="I86" s="94"/>
      <c r="J86" s="95"/>
      <c r="K86" s="284"/>
      <c r="L86" s="96"/>
      <c r="M86" s="95"/>
      <c r="N86" s="96"/>
      <c r="O86" s="169"/>
      <c r="P86" s="96"/>
    </row>
    <row r="87" spans="1:16" ht="19.5" customHeight="1" thickBot="1">
      <c r="A87" s="173"/>
      <c r="B87" s="175"/>
      <c r="C87" s="138"/>
      <c r="D87" s="172"/>
      <c r="E87" s="287"/>
      <c r="F87" s="288"/>
      <c r="G87" s="277"/>
      <c r="H87" s="175"/>
      <c r="I87" s="138"/>
      <c r="J87" s="172"/>
      <c r="K87" s="287"/>
      <c r="L87" s="288"/>
      <c r="M87" s="95"/>
      <c r="N87" s="96"/>
      <c r="O87" s="169"/>
      <c r="P87" s="96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310" t="str">
        <f>Altalanos!$A$6</f>
        <v>Keszthely Város Szenior Bajnoksága</v>
      </c>
      <c r="B1" s="310"/>
      <c r="C1" s="310"/>
      <c r="D1" s="310"/>
      <c r="E1" s="310"/>
      <c r="F1" s="310"/>
      <c r="G1" s="176"/>
      <c r="H1" s="179" t="s">
        <v>47</v>
      </c>
      <c r="I1" s="177"/>
      <c r="J1" s="178"/>
      <c r="L1" s="180"/>
      <c r="M1" s="206"/>
      <c r="N1" s="208"/>
      <c r="O1" s="208" t="s">
        <v>5</v>
      </c>
      <c r="P1" s="208"/>
      <c r="Q1" s="209"/>
      <c r="R1" s="208"/>
      <c r="S1" s="210"/>
    </row>
    <row r="2" spans="1:19" ht="12.75">
      <c r="A2" s="181" t="s">
        <v>31</v>
      </c>
      <c r="B2" s="182"/>
      <c r="C2" s="182"/>
      <c r="D2" s="182"/>
      <c r="E2" s="182" t="str">
        <f>Altalanos!$A$8</f>
        <v>Np130+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61" t="s">
        <v>63</v>
      </c>
      <c r="R2" s="262" t="s">
        <v>69</v>
      </c>
      <c r="S2" s="262" t="s">
        <v>64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8"/>
      <c r="K3" s="52"/>
      <c r="L3" s="53" t="s">
        <v>19</v>
      </c>
      <c r="M3" s="52"/>
      <c r="N3" s="214"/>
      <c r="O3" s="213"/>
      <c r="P3" s="214"/>
      <c r="Q3" s="263" t="s">
        <v>70</v>
      </c>
      <c r="R3" s="264" t="s">
        <v>65</v>
      </c>
      <c r="S3" s="264" t="s">
        <v>66</v>
      </c>
    </row>
    <row r="4" spans="1:19" ht="13.5" thickBot="1">
      <c r="A4" s="311" t="str">
        <f>Altalanos!$A$10</f>
        <v>2020.08.28-30.</v>
      </c>
      <c r="B4" s="311"/>
      <c r="C4" s="311"/>
      <c r="D4" s="186"/>
      <c r="E4" s="187" t="str">
        <f>Altalanos!$C$10</f>
        <v>Keszthely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5"/>
      <c r="O4" s="216"/>
      <c r="P4" s="215"/>
      <c r="Q4" s="265" t="s">
        <v>71</v>
      </c>
      <c r="R4" s="266" t="s">
        <v>67</v>
      </c>
      <c r="S4" s="266" t="s">
        <v>68</v>
      </c>
    </row>
    <row r="5" spans="1:19" ht="12.75">
      <c r="A5" s="34"/>
      <c r="B5" s="34" t="s">
        <v>30</v>
      </c>
      <c r="C5" s="202" t="s">
        <v>49</v>
      </c>
      <c r="D5" s="34" t="s">
        <v>25</v>
      </c>
      <c r="E5" s="34" t="s">
        <v>54</v>
      </c>
      <c r="F5" s="34"/>
      <c r="G5" s="34" t="s">
        <v>17</v>
      </c>
      <c r="H5" s="34"/>
      <c r="I5" s="34" t="s">
        <v>21</v>
      </c>
      <c r="J5" s="34"/>
      <c r="K5" s="247" t="s">
        <v>55</v>
      </c>
      <c r="L5" s="247" t="s">
        <v>56</v>
      </c>
      <c r="M5" s="247"/>
      <c r="N5" s="210"/>
      <c r="O5" s="210"/>
      <c r="P5" s="210"/>
      <c r="Q5" s="210"/>
      <c r="R5" s="210"/>
      <c r="S5" s="210"/>
    </row>
    <row r="6" spans="1:19" ht="12.75">
      <c r="A6" s="192"/>
      <c r="B6" s="192"/>
      <c r="C6" s="246"/>
      <c r="D6" s="192"/>
      <c r="E6" s="192"/>
      <c r="F6" s="192"/>
      <c r="G6" s="192"/>
      <c r="H6" s="192"/>
      <c r="I6" s="192"/>
      <c r="J6" s="192"/>
      <c r="K6" s="259"/>
      <c r="L6" s="259"/>
      <c r="M6" s="259"/>
      <c r="N6" s="210"/>
      <c r="O6" s="210"/>
      <c r="P6" s="210"/>
      <c r="Q6" s="210"/>
      <c r="R6" s="210"/>
      <c r="S6" s="210"/>
    </row>
    <row r="7" spans="1:19" ht="12.75">
      <c r="A7" s="192"/>
      <c r="B7" s="192"/>
      <c r="C7" s="204">
        <f>IF($B8="","",VLOOKUP($B8,NP130elő!$A$7:$P$22,5))</f>
        <v>0</v>
      </c>
      <c r="D7" s="312">
        <f>IF($B8="","",VLOOKUP($B8,NP130elő!$A$7:$P$23,15))</f>
        <v>0</v>
      </c>
      <c r="E7" s="200" t="str">
        <f>UPPER(IF($B8="","",VLOOKUP($B8,NP130elő!$A$7:$P$22,2)))</f>
        <v>BÉRCESI </v>
      </c>
      <c r="F7" s="205"/>
      <c r="G7" s="200" t="str">
        <f>IF($B8="","",VLOOKUP($B8,NP130elő!$A$7:$P$22,3))</f>
        <v>Juli</v>
      </c>
      <c r="H7" s="205"/>
      <c r="I7" s="200">
        <f>IF($B8="","",VLOOKUP($B8,NP130elő!$A$7:$P$22,4))</f>
        <v>0</v>
      </c>
      <c r="J7" s="192"/>
      <c r="K7" s="192"/>
      <c r="L7" s="293">
        <v>35</v>
      </c>
      <c r="M7" s="192"/>
      <c r="N7" s="210"/>
      <c r="O7" s="210"/>
      <c r="P7" s="210"/>
      <c r="Q7" s="210"/>
      <c r="R7" s="210"/>
      <c r="S7" s="210"/>
    </row>
    <row r="8" spans="1:19" ht="12.75">
      <c r="A8" s="217" t="s">
        <v>51</v>
      </c>
      <c r="B8" s="248">
        <v>1</v>
      </c>
      <c r="C8" s="204">
        <f>IF($B8="","",VLOOKUP($B8,NP130elő!$A$7:$P$22,11))</f>
        <v>0</v>
      </c>
      <c r="D8" s="313"/>
      <c r="E8" s="200" t="str">
        <f>UPPER(IF($B8="","",VLOOKUP($B8,NP130elő!$A$7:$P$22,8)))</f>
        <v>BÁDENSZKY </v>
      </c>
      <c r="F8" s="205"/>
      <c r="G8" s="200" t="str">
        <f>IF($B8="","",VLOOKUP($B8,NP130elő!$A$7:$P$22,9))</f>
        <v>Judit</v>
      </c>
      <c r="H8" s="205"/>
      <c r="I8" s="200">
        <f>IF($B8="","",VLOOKUP($B8,NP130elő!$A$7:$P$22,10))</f>
        <v>0</v>
      </c>
      <c r="J8" s="192"/>
      <c r="K8" s="191">
        <v>4</v>
      </c>
      <c r="L8" s="294">
        <v>35</v>
      </c>
      <c r="M8" s="235"/>
      <c r="N8" s="210"/>
      <c r="O8" s="210"/>
      <c r="P8" s="210"/>
      <c r="Q8" s="210"/>
      <c r="R8" s="210"/>
      <c r="S8" s="210"/>
    </row>
    <row r="9" spans="1:19" ht="12.75">
      <c r="A9" s="217"/>
      <c r="B9" s="249"/>
      <c r="C9" s="256"/>
      <c r="D9" s="256"/>
      <c r="E9" s="257"/>
      <c r="F9" s="258"/>
      <c r="G9" s="257"/>
      <c r="H9" s="258"/>
      <c r="I9" s="257"/>
      <c r="J9" s="192"/>
      <c r="K9" s="235"/>
      <c r="L9" s="295"/>
      <c r="M9" s="235"/>
      <c r="N9" s="210"/>
      <c r="O9" s="210"/>
      <c r="P9" s="210"/>
      <c r="Q9" s="210"/>
      <c r="R9" s="210"/>
      <c r="S9" s="210"/>
    </row>
    <row r="10" spans="1:19" ht="12.75">
      <c r="A10" s="217"/>
      <c r="B10" s="249"/>
      <c r="C10" s="204">
        <f>IF($B11="","",VLOOKUP($B11,NP130elő!$A$7:$P$22,5))</f>
        <v>0</v>
      </c>
      <c r="D10" s="312">
        <f>IF($B11="","",VLOOKUP($B11,NP130elő!$A$7:$P$23,15))</f>
        <v>0</v>
      </c>
      <c r="E10" s="200" t="str">
        <f>UPPER(IF($B11="","",VLOOKUP($B11,NP130elő!$A$7:$P$22,2)))</f>
        <v>KISS</v>
      </c>
      <c r="F10" s="205"/>
      <c r="G10" s="200" t="str">
        <f>IF($B11="","",VLOOKUP($B11,NP130elő!$A$7:$P$22,3))</f>
        <v>Ágnes</v>
      </c>
      <c r="H10" s="205"/>
      <c r="I10" s="200">
        <f>IF($B11="","",VLOOKUP($B11,NP130elő!$A$7:$P$22,4))</f>
        <v>0</v>
      </c>
      <c r="J10" s="192"/>
      <c r="K10" s="192"/>
      <c r="L10" s="293">
        <v>50</v>
      </c>
      <c r="M10" s="235"/>
      <c r="N10" s="210"/>
      <c r="O10" s="210"/>
      <c r="P10" s="210"/>
      <c r="Q10" s="210"/>
      <c r="R10" s="210"/>
      <c r="S10" s="210"/>
    </row>
    <row r="11" spans="1:19" ht="12.75">
      <c r="A11" s="217" t="s">
        <v>52</v>
      </c>
      <c r="B11" s="248">
        <v>2</v>
      </c>
      <c r="C11" s="204">
        <f>IF($B11="","",VLOOKUP($B11,NP130elő!$A$7:$P$22,11))</f>
        <v>0</v>
      </c>
      <c r="D11" s="313"/>
      <c r="E11" s="200" t="str">
        <f>UPPER(IF($B11="","",VLOOKUP($B11,NP130elő!$A$7:$P$22,8)))</f>
        <v>ORBÁN</v>
      </c>
      <c r="F11" s="205"/>
      <c r="G11" s="200" t="str">
        <f>IF($B11="","",VLOOKUP($B11,NP130elő!$A$7:$P$22,9))</f>
        <v>Zsuzsa</v>
      </c>
      <c r="H11" s="205"/>
      <c r="I11" s="200">
        <f>IF($B11="","",VLOOKUP($B11,NP130elő!$A$7:$P$22,10))</f>
        <v>0</v>
      </c>
      <c r="J11" s="192"/>
      <c r="K11" s="191">
        <v>2</v>
      </c>
      <c r="L11" s="294">
        <v>50</v>
      </c>
      <c r="M11" s="235"/>
      <c r="N11" s="210"/>
      <c r="O11" s="210"/>
      <c r="P11" s="210"/>
      <c r="Q11" s="210"/>
      <c r="R11" s="210"/>
      <c r="S11" s="210"/>
    </row>
    <row r="12" spans="1:19" ht="12.75">
      <c r="A12" s="217"/>
      <c r="B12" s="249"/>
      <c r="C12" s="256"/>
      <c r="D12" s="256"/>
      <c r="E12" s="257"/>
      <c r="F12" s="258"/>
      <c r="G12" s="257"/>
      <c r="H12" s="258"/>
      <c r="I12" s="257"/>
      <c r="J12" s="192"/>
      <c r="K12" s="235"/>
      <c r="L12" s="295"/>
      <c r="M12" s="235"/>
      <c r="N12" s="210"/>
      <c r="O12" s="210"/>
      <c r="P12" s="210"/>
      <c r="Q12" s="210"/>
      <c r="R12" s="210"/>
      <c r="S12" s="210"/>
    </row>
    <row r="13" spans="1:19" ht="12.75">
      <c r="A13" s="217"/>
      <c r="B13" s="249"/>
      <c r="C13" s="204">
        <f>IF($B14="","",VLOOKUP($B14,NP130elő!$A$7:$P$22,5))</f>
        <v>0</v>
      </c>
      <c r="D13" s="312">
        <f>IF($B14="","",VLOOKUP($B14,NP130elő!$A$7:$P$23,15))</f>
        <v>0</v>
      </c>
      <c r="E13" s="200" t="str">
        <f>UPPER(IF($B14="","",VLOOKUP($B14,NP130elő!$A$7:$P$22,2)))</f>
        <v>MIKOLA</v>
      </c>
      <c r="F13" s="205"/>
      <c r="G13" s="200" t="str">
        <f>IF($B14="","",VLOOKUP($B14,NP130elő!$A$7:$P$22,3))</f>
        <v>Elena</v>
      </c>
      <c r="H13" s="205"/>
      <c r="I13" s="200">
        <f>IF($B14="","",VLOOKUP($B14,NP130elő!$A$7:$P$22,4))</f>
        <v>0</v>
      </c>
      <c r="J13" s="192"/>
      <c r="K13" s="192"/>
      <c r="L13" s="293">
        <v>35</v>
      </c>
      <c r="M13" s="235"/>
      <c r="N13" s="210"/>
      <c r="O13" s="210"/>
      <c r="P13" s="210"/>
      <c r="Q13" s="210"/>
      <c r="R13" s="210"/>
      <c r="S13" s="210"/>
    </row>
    <row r="14" spans="1:19" ht="12.75">
      <c r="A14" s="217" t="s">
        <v>53</v>
      </c>
      <c r="B14" s="248">
        <v>3</v>
      </c>
      <c r="C14" s="204">
        <f>IF($B14="","",VLOOKUP($B14,NP130elő!$A$7:$P$22,11))</f>
        <v>0</v>
      </c>
      <c r="D14" s="313"/>
      <c r="E14" s="200" t="str">
        <f>UPPER(IF($B14="","",VLOOKUP($B14,NP130elő!$A$7:$P$22,8)))</f>
        <v>PINTÉR </v>
      </c>
      <c r="F14" s="205"/>
      <c r="G14" s="200" t="str">
        <f>IF($B14="","",VLOOKUP($B14,NP130elő!$A$7:$P$22,9))</f>
        <v>Zsuzsa</v>
      </c>
      <c r="H14" s="205"/>
      <c r="I14" s="200">
        <f>IF($B14="","",VLOOKUP($B14,NP130elő!$A$7:$P$22,10))</f>
        <v>0</v>
      </c>
      <c r="J14" s="192"/>
      <c r="K14" s="191">
        <v>3</v>
      </c>
      <c r="L14" s="294">
        <v>35</v>
      </c>
      <c r="M14" s="235"/>
      <c r="N14" s="210"/>
      <c r="O14" s="210"/>
      <c r="P14" s="210"/>
      <c r="Q14" s="210"/>
      <c r="R14" s="210"/>
      <c r="S14" s="210"/>
    </row>
    <row r="15" spans="1:13" ht="12.75">
      <c r="A15" s="217"/>
      <c r="B15" s="249"/>
      <c r="C15" s="256"/>
      <c r="D15" s="256"/>
      <c r="E15" s="257"/>
      <c r="F15" s="258"/>
      <c r="G15" s="257"/>
      <c r="H15" s="258"/>
      <c r="I15" s="257"/>
      <c r="J15" s="192"/>
      <c r="K15" s="235"/>
      <c r="L15" s="295"/>
      <c r="M15" s="192"/>
    </row>
    <row r="16" spans="1:13" ht="12.75">
      <c r="A16" s="217"/>
      <c r="B16" s="249"/>
      <c r="C16" s="204">
        <f>IF($B17="","",VLOOKUP($B17,NP130elő!$A$7:$P$22,5))</f>
        <v>0</v>
      </c>
      <c r="D16" s="312">
        <f>IF($B17="","",VLOOKUP($B17,NP130elő!$A$7:$P$23,15))</f>
        <v>0</v>
      </c>
      <c r="E16" s="200" t="str">
        <f>UPPER(IF($B17="","",VLOOKUP($B17,NP130elő!$A$7:$P$22,2)))</f>
        <v>PETŐ</v>
      </c>
      <c r="F16" s="205"/>
      <c r="G16" s="200" t="str">
        <f>IF($B17="","",VLOOKUP($B17,NP130elő!$A$7:$P$22,3))</f>
        <v>Éva</v>
      </c>
      <c r="H16" s="205"/>
      <c r="I16" s="200">
        <f>IF($B17="","",VLOOKUP($B17,NP130elő!$A$7:$P$22,4))</f>
        <v>0</v>
      </c>
      <c r="J16" s="192"/>
      <c r="K16" s="192"/>
      <c r="L16" s="293">
        <v>75</v>
      </c>
      <c r="M16" s="192"/>
    </row>
    <row r="17" spans="1:13" ht="12.75">
      <c r="A17" s="217" t="s">
        <v>57</v>
      </c>
      <c r="B17" s="248">
        <v>4</v>
      </c>
      <c r="C17" s="204">
        <f>IF($B17="","",VLOOKUP($B17,NP130elő!$A$7:$P$22,11))</f>
        <v>0</v>
      </c>
      <c r="D17" s="313"/>
      <c r="E17" s="200" t="str">
        <f>UPPER(IF($B17="","",VLOOKUP($B17,NP130elő!$A$7:$P$22,8)))</f>
        <v>WERNER </v>
      </c>
      <c r="F17" s="205"/>
      <c r="G17" s="200" t="str">
        <f>IF($B17="","",VLOOKUP($B17,NP130elő!$A$7:$P$22,9))</f>
        <v>Anna</v>
      </c>
      <c r="H17" s="205"/>
      <c r="I17" s="200">
        <f>IF($B17="","",VLOOKUP($B17,NP130elő!$A$7:$P$22,10))</f>
        <v>0</v>
      </c>
      <c r="J17" s="192"/>
      <c r="K17" s="191">
        <v>1</v>
      </c>
      <c r="L17" s="294">
        <v>75</v>
      </c>
      <c r="M17" s="192"/>
    </row>
    <row r="18" spans="1:13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ht="12.75">
      <c r="A19" s="192"/>
      <c r="B19" s="192"/>
      <c r="C19" s="192"/>
      <c r="D19" s="291"/>
      <c r="E19" s="291"/>
      <c r="F19" s="291"/>
      <c r="G19" s="291"/>
      <c r="H19" s="291"/>
      <c r="I19" s="291"/>
      <c r="J19" s="291"/>
      <c r="K19" s="291"/>
      <c r="L19" s="192"/>
      <c r="M19" s="192"/>
    </row>
    <row r="20" spans="1:13" ht="12.75">
      <c r="A20" s="192"/>
      <c r="B20" s="192"/>
      <c r="C20" s="192"/>
      <c r="D20" s="291"/>
      <c r="E20" s="291"/>
      <c r="F20" s="291"/>
      <c r="G20" s="291"/>
      <c r="H20" s="291"/>
      <c r="I20" s="291"/>
      <c r="J20" s="291"/>
      <c r="K20" s="291"/>
      <c r="L20" s="192"/>
      <c r="M20" s="192"/>
    </row>
    <row r="21" spans="1:13" ht="18.75" customHeight="1">
      <c r="A21" s="192"/>
      <c r="B21" s="314"/>
      <c r="C21" s="314"/>
      <c r="D21" s="308" t="str">
        <f>CONCATENATE(E7,"/",E8)</f>
        <v>BÉRCESI /BÁDENSZKY </v>
      </c>
      <c r="E21" s="308"/>
      <c r="F21" s="308" t="str">
        <f>CONCATENATE(E10,"/",E11)</f>
        <v>KISS/ORBÁN</v>
      </c>
      <c r="G21" s="308"/>
      <c r="H21" s="308" t="str">
        <f>CONCATENATE(E13,"/",E14)</f>
        <v>MIKOLA/PINTÉR </v>
      </c>
      <c r="I21" s="308"/>
      <c r="J21" s="308" t="str">
        <f>CONCATENATE(E16,"/",E17)</f>
        <v>PETŐ/WERNER </v>
      </c>
      <c r="K21" s="308"/>
      <c r="L21" s="192"/>
      <c r="M21" s="192"/>
    </row>
    <row r="22" spans="1:13" ht="18.75" customHeight="1">
      <c r="A22" s="250" t="s">
        <v>51</v>
      </c>
      <c r="B22" s="306" t="str">
        <f>CONCATENATE(E7,"/",E8)</f>
        <v>BÉRCESI /BÁDENSZKY </v>
      </c>
      <c r="C22" s="306"/>
      <c r="D22" s="309"/>
      <c r="E22" s="309"/>
      <c r="F22" s="304" t="s">
        <v>150</v>
      </c>
      <c r="G22" s="305"/>
      <c r="H22" s="304" t="s">
        <v>164</v>
      </c>
      <c r="I22" s="305"/>
      <c r="J22" s="304" t="s">
        <v>150</v>
      </c>
      <c r="K22" s="305"/>
      <c r="L22" s="192"/>
      <c r="M22" s="192"/>
    </row>
    <row r="23" spans="1:13" ht="18.75" customHeight="1">
      <c r="A23" s="250" t="s">
        <v>52</v>
      </c>
      <c r="B23" s="306" t="str">
        <f>CONCATENATE(E10,"/",E11)</f>
        <v>KISS/ORBÁN</v>
      </c>
      <c r="C23" s="306"/>
      <c r="D23" s="304" t="s">
        <v>151</v>
      </c>
      <c r="E23" s="305"/>
      <c r="F23" s="309"/>
      <c r="G23" s="309"/>
      <c r="H23" s="304" t="s">
        <v>152</v>
      </c>
      <c r="I23" s="305"/>
      <c r="J23" s="304" t="s">
        <v>153</v>
      </c>
      <c r="K23" s="305"/>
      <c r="L23" s="192"/>
      <c r="M23" s="192"/>
    </row>
    <row r="24" spans="1:13" ht="18.75" customHeight="1">
      <c r="A24" s="250" t="s">
        <v>53</v>
      </c>
      <c r="B24" s="306" t="str">
        <f>CONCATENATE(E13,"/",E14)</f>
        <v>MIKOLA/PINTÉR </v>
      </c>
      <c r="C24" s="306"/>
      <c r="D24" s="304" t="s">
        <v>163</v>
      </c>
      <c r="E24" s="305"/>
      <c r="F24" s="304" t="s">
        <v>154</v>
      </c>
      <c r="G24" s="305"/>
      <c r="H24" s="309"/>
      <c r="I24" s="309"/>
      <c r="J24" s="304" t="s">
        <v>155</v>
      </c>
      <c r="K24" s="305"/>
      <c r="L24" s="192"/>
      <c r="M24" s="192"/>
    </row>
    <row r="25" spans="1:13" ht="17.25" customHeight="1">
      <c r="A25" s="250" t="s">
        <v>57</v>
      </c>
      <c r="B25" s="306" t="str">
        <f>CONCATENATE(E16,"/",E17)</f>
        <v>PETŐ/WERNER </v>
      </c>
      <c r="C25" s="306"/>
      <c r="D25" s="304" t="s">
        <v>151</v>
      </c>
      <c r="E25" s="305"/>
      <c r="F25" s="304" t="s">
        <v>156</v>
      </c>
      <c r="G25" s="305"/>
      <c r="H25" s="304" t="s">
        <v>157</v>
      </c>
      <c r="I25" s="305"/>
      <c r="J25" s="309"/>
      <c r="K25" s="309"/>
      <c r="L25" s="192"/>
      <c r="M25" s="192"/>
    </row>
    <row r="26" spans="1:13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3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9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1"/>
      <c r="M35" s="192"/>
      <c r="O35" s="210"/>
      <c r="P35" s="210"/>
      <c r="Q35" s="210"/>
      <c r="R35" s="210"/>
      <c r="S35" s="210"/>
    </row>
    <row r="36" spans="1:19" ht="12.75">
      <c r="A36" s="111" t="s">
        <v>25</v>
      </c>
      <c r="B36" s="112"/>
      <c r="C36" s="159"/>
      <c r="D36" s="224" t="s">
        <v>0</v>
      </c>
      <c r="E36" s="225" t="s">
        <v>27</v>
      </c>
      <c r="F36" s="244"/>
      <c r="G36" s="224" t="s">
        <v>0</v>
      </c>
      <c r="H36" s="225" t="s">
        <v>33</v>
      </c>
      <c r="I36" s="133"/>
      <c r="J36" s="225" t="s">
        <v>34</v>
      </c>
      <c r="K36" s="132" t="s">
        <v>35</v>
      </c>
      <c r="L36" s="34"/>
      <c r="M36" s="244"/>
      <c r="O36" s="210"/>
      <c r="P36" s="218"/>
      <c r="Q36" s="218"/>
      <c r="R36" s="219"/>
      <c r="S36" s="210"/>
    </row>
    <row r="37" spans="1:19" ht="12.75">
      <c r="A37" s="195" t="s">
        <v>26</v>
      </c>
      <c r="B37" s="196"/>
      <c r="C37" s="197"/>
      <c r="D37" s="226"/>
      <c r="E37" s="307"/>
      <c r="F37" s="307"/>
      <c r="G37" s="238" t="s">
        <v>1</v>
      </c>
      <c r="H37" s="196"/>
      <c r="I37" s="227"/>
      <c r="J37" s="239"/>
      <c r="K37" s="193" t="s">
        <v>28</v>
      </c>
      <c r="L37" s="245"/>
      <c r="M37" s="228"/>
      <c r="O37" s="210"/>
      <c r="P37" s="220"/>
      <c r="Q37" s="220"/>
      <c r="R37" s="221"/>
      <c r="S37" s="210"/>
    </row>
    <row r="38" spans="1:19" ht="12.75">
      <c r="A38" s="198" t="s">
        <v>32</v>
      </c>
      <c r="B38" s="131"/>
      <c r="C38" s="199"/>
      <c r="D38" s="229"/>
      <c r="E38" s="303"/>
      <c r="F38" s="303"/>
      <c r="G38" s="240"/>
      <c r="H38" s="231"/>
      <c r="I38" s="232"/>
      <c r="J38" s="84"/>
      <c r="K38" s="242"/>
      <c r="L38" s="191"/>
      <c r="M38" s="237"/>
      <c r="O38" s="210"/>
      <c r="P38" s="221"/>
      <c r="Q38" s="222"/>
      <c r="R38" s="221"/>
      <c r="S38" s="210"/>
    </row>
    <row r="39" spans="1:19" ht="12.75">
      <c r="A39" s="147"/>
      <c r="B39" s="148"/>
      <c r="C39" s="149"/>
      <c r="D39" s="229"/>
      <c r="E39" s="234"/>
      <c r="F39" s="235"/>
      <c r="G39" s="240" t="s">
        <v>2</v>
      </c>
      <c r="H39" s="231"/>
      <c r="I39" s="232"/>
      <c r="J39" s="84"/>
      <c r="K39" s="193" t="s">
        <v>29</v>
      </c>
      <c r="L39" s="245"/>
      <c r="M39" s="228"/>
      <c r="O39" s="210"/>
      <c r="P39" s="220"/>
      <c r="Q39" s="220"/>
      <c r="R39" s="221"/>
      <c r="S39" s="210"/>
    </row>
    <row r="40" spans="1:19" ht="12.75">
      <c r="A40" s="114"/>
      <c r="B40" s="157"/>
      <c r="C40" s="115"/>
      <c r="D40" s="229"/>
      <c r="E40" s="234"/>
      <c r="F40" s="235"/>
      <c r="G40" s="240"/>
      <c r="H40" s="231"/>
      <c r="I40" s="232"/>
      <c r="J40" s="84"/>
      <c r="K40" s="243"/>
      <c r="L40" s="235"/>
      <c r="M40" s="233"/>
      <c r="O40" s="210"/>
      <c r="P40" s="221"/>
      <c r="Q40" s="222"/>
      <c r="R40" s="221"/>
      <c r="S40" s="210"/>
    </row>
    <row r="41" spans="1:19" ht="12.75">
      <c r="A41" s="135"/>
      <c r="B41" s="150"/>
      <c r="C41" s="158"/>
      <c r="D41" s="229"/>
      <c r="E41" s="234"/>
      <c r="F41" s="235"/>
      <c r="G41" s="240" t="s">
        <v>3</v>
      </c>
      <c r="H41" s="231"/>
      <c r="I41" s="232"/>
      <c r="J41" s="84"/>
      <c r="K41" s="198"/>
      <c r="L41" s="191"/>
      <c r="M41" s="237"/>
      <c r="O41" s="210"/>
      <c r="P41" s="221"/>
      <c r="Q41" s="222"/>
      <c r="R41" s="221"/>
      <c r="S41" s="210"/>
    </row>
    <row r="42" spans="1:19" ht="12.75">
      <c r="A42" s="136"/>
      <c r="B42" s="152"/>
      <c r="C42" s="115"/>
      <c r="D42" s="229"/>
      <c r="E42" s="234"/>
      <c r="F42" s="235"/>
      <c r="G42" s="240"/>
      <c r="H42" s="231"/>
      <c r="I42" s="232"/>
      <c r="J42" s="84"/>
      <c r="K42" s="193" t="s">
        <v>23</v>
      </c>
      <c r="L42" s="245"/>
      <c r="M42" s="228"/>
      <c r="O42" s="210"/>
      <c r="P42" s="220"/>
      <c r="Q42" s="220"/>
      <c r="R42" s="221"/>
      <c r="S42" s="210"/>
    </row>
    <row r="43" spans="1:19" ht="12.75">
      <c r="A43" s="136"/>
      <c r="B43" s="152"/>
      <c r="C43" s="145"/>
      <c r="D43" s="229"/>
      <c r="E43" s="234"/>
      <c r="F43" s="235"/>
      <c r="G43" s="240" t="s">
        <v>4</v>
      </c>
      <c r="H43" s="231"/>
      <c r="I43" s="232"/>
      <c r="J43" s="84"/>
      <c r="K43" s="243"/>
      <c r="L43" s="235"/>
      <c r="M43" s="233"/>
      <c r="O43" s="210"/>
      <c r="P43" s="221"/>
      <c r="Q43" s="222"/>
      <c r="R43" s="221"/>
      <c r="S43" s="210"/>
    </row>
    <row r="44" spans="1:19" ht="12.75">
      <c r="A44" s="137"/>
      <c r="B44" s="134"/>
      <c r="C44" s="146"/>
      <c r="D44" s="236"/>
      <c r="E44" s="116"/>
      <c r="F44" s="191"/>
      <c r="G44" s="241"/>
      <c r="H44" s="131"/>
      <c r="I44" s="194"/>
      <c r="J44" s="117"/>
      <c r="K44" s="198" t="str">
        <f>L4</f>
        <v>Kádár László</v>
      </c>
      <c r="L44" s="191"/>
      <c r="M44" s="237"/>
      <c r="O44" s="210"/>
      <c r="P44" s="221"/>
      <c r="Q44" s="222"/>
      <c r="R44" s="223"/>
      <c r="S44" s="210"/>
    </row>
    <row r="45" spans="15:19" ht="12.75">
      <c r="O45" s="210"/>
      <c r="P45" s="210"/>
      <c r="Q45" s="210"/>
      <c r="R45" s="210"/>
      <c r="S45" s="210"/>
    </row>
    <row r="46" spans="15:19" ht="12.75">
      <c r="O46" s="210"/>
      <c r="P46" s="210"/>
      <c r="Q46" s="210"/>
      <c r="R46" s="210"/>
      <c r="S46" s="210"/>
    </row>
  </sheetData>
  <sheetProtection/>
  <mergeCells count="33">
    <mergeCell ref="A1:F1"/>
    <mergeCell ref="A4:C4"/>
    <mergeCell ref="D7:D8"/>
    <mergeCell ref="D10:D11"/>
    <mergeCell ref="D22:E22"/>
    <mergeCell ref="F22:G22"/>
    <mergeCell ref="B22:C22"/>
    <mergeCell ref="D13:D14"/>
    <mergeCell ref="B21:C21"/>
    <mergeCell ref="D21:E21"/>
    <mergeCell ref="F21:G21"/>
    <mergeCell ref="D16:D17"/>
    <mergeCell ref="J21:K21"/>
    <mergeCell ref="J22:K22"/>
    <mergeCell ref="J23:K23"/>
    <mergeCell ref="J24:K24"/>
    <mergeCell ref="F25:G25"/>
    <mergeCell ref="H25:I25"/>
    <mergeCell ref="J25:K25"/>
    <mergeCell ref="F24:G24"/>
    <mergeCell ref="H24:I24"/>
    <mergeCell ref="F23:G23"/>
    <mergeCell ref="H23:I23"/>
    <mergeCell ref="H21:I21"/>
    <mergeCell ref="H22:I22"/>
    <mergeCell ref="E38:F38"/>
    <mergeCell ref="D24:E24"/>
    <mergeCell ref="B23:C23"/>
    <mergeCell ref="D23:E23"/>
    <mergeCell ref="B25:C25"/>
    <mergeCell ref="D25:E25"/>
    <mergeCell ref="E37:F37"/>
    <mergeCell ref="B24:C24"/>
  </mergeCells>
  <conditionalFormatting sqref="E7:E17">
    <cfRule type="cellIs" priority="1" dxfId="1" operator="equal" stopIfTrue="1">
      <formula>"Bye"</formula>
    </cfRule>
  </conditionalFormatting>
  <conditionalFormatting sqref="R44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B7" sqref="B7:O29"/>
      <selection pane="bottomLeft" activeCell="T15" sqref="T15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1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Keszthely Város Szenior Bajnoksága</v>
      </c>
      <c r="B1" s="86"/>
      <c r="C1" s="86"/>
      <c r="D1" s="87"/>
      <c r="E1" s="87"/>
      <c r="F1" s="151"/>
      <c r="G1" s="151"/>
      <c r="H1" s="156" t="s">
        <v>39</v>
      </c>
      <c r="I1" s="87"/>
      <c r="J1" s="88"/>
      <c r="K1" s="88"/>
      <c r="L1" s="88"/>
      <c r="M1" s="88"/>
      <c r="N1" s="88"/>
      <c r="O1" s="121"/>
      <c r="P1" s="97"/>
    </row>
    <row r="2" spans="1:16" ht="13.5" thickBot="1">
      <c r="A2" s="89" t="str">
        <f>Altalanos!$A$8</f>
        <v>Np130+</v>
      </c>
      <c r="B2" s="89" t="s">
        <v>31</v>
      </c>
      <c r="C2" s="161" t="str">
        <f>Altalanos!$B$8</f>
        <v>Fp100+</v>
      </c>
      <c r="D2" s="122"/>
      <c r="E2" s="122"/>
      <c r="F2" s="122"/>
      <c r="G2" s="122"/>
      <c r="H2" s="156" t="s">
        <v>40</v>
      </c>
      <c r="I2" s="92"/>
      <c r="J2" s="92"/>
      <c r="K2" s="82"/>
      <c r="L2" s="82"/>
      <c r="M2" s="82"/>
      <c r="N2" s="82"/>
      <c r="O2" s="123"/>
      <c r="P2" s="98"/>
    </row>
    <row r="3" spans="1:16" s="2" customFormat="1" ht="12.75">
      <c r="A3" s="162" t="s">
        <v>46</v>
      </c>
      <c r="B3" s="163"/>
      <c r="C3" s="164"/>
      <c r="D3" s="165"/>
      <c r="E3" s="166"/>
      <c r="F3" s="21"/>
      <c r="G3" s="21"/>
      <c r="H3" s="103"/>
      <c r="I3" s="21"/>
      <c r="J3" s="28"/>
      <c r="K3" s="28"/>
      <c r="L3" s="28"/>
      <c r="M3" s="124" t="s">
        <v>23</v>
      </c>
      <c r="N3" s="104"/>
      <c r="O3" s="104"/>
      <c r="P3" s="125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9"/>
      <c r="N4" s="126"/>
      <c r="O4" s="126"/>
      <c r="P4" s="105"/>
    </row>
    <row r="5" spans="1:16" s="2" customFormat="1" ht="13.5" thickBot="1">
      <c r="A5" s="298" t="str">
        <f>Altalanos!$A$10</f>
        <v>2020.08.28-30.</v>
      </c>
      <c r="B5" s="298"/>
      <c r="C5" s="109" t="str">
        <f>Altalanos!$C$10</f>
        <v>Keszthely</v>
      </c>
      <c r="D5" s="90"/>
      <c r="E5" s="90"/>
      <c r="F5" s="90"/>
      <c r="G5" s="90"/>
      <c r="H5" s="110"/>
      <c r="I5" s="93"/>
      <c r="J5" s="83"/>
      <c r="K5" s="83"/>
      <c r="L5" s="83" t="str">
        <f>Altalanos!$E$10</f>
        <v>Kádár László</v>
      </c>
      <c r="M5" s="106"/>
      <c r="N5" s="93"/>
      <c r="O5" s="93"/>
      <c r="P5" s="107">
        <f>COUNTA(P8:P87)</f>
        <v>2</v>
      </c>
    </row>
    <row r="6" spans="1:16" s="127" customFormat="1" ht="12" customHeight="1">
      <c r="A6" s="128"/>
      <c r="B6" s="299" t="s">
        <v>41</v>
      </c>
      <c r="C6" s="300"/>
      <c r="D6" s="300"/>
      <c r="E6" s="300"/>
      <c r="F6" s="300"/>
      <c r="G6" s="275"/>
      <c r="H6" s="301" t="s">
        <v>42</v>
      </c>
      <c r="I6" s="300"/>
      <c r="J6" s="300"/>
      <c r="K6" s="300"/>
      <c r="L6" s="302"/>
      <c r="M6" s="301" t="s">
        <v>43</v>
      </c>
      <c r="N6" s="300"/>
      <c r="O6" s="300"/>
      <c r="P6" s="302"/>
    </row>
    <row r="7" spans="1:16" ht="47.25" customHeight="1" thickBot="1">
      <c r="A7" s="99" t="s">
        <v>20</v>
      </c>
      <c r="B7" s="100" t="s">
        <v>16</v>
      </c>
      <c r="C7" s="100" t="s">
        <v>17</v>
      </c>
      <c r="D7" s="100" t="s">
        <v>21</v>
      </c>
      <c r="E7" s="100" t="s">
        <v>22</v>
      </c>
      <c r="F7" s="278" t="s">
        <v>83</v>
      </c>
      <c r="G7" s="170" t="s">
        <v>82</v>
      </c>
      <c r="H7" s="99" t="s">
        <v>16</v>
      </c>
      <c r="I7" s="100" t="s">
        <v>17</v>
      </c>
      <c r="J7" s="100" t="s">
        <v>21</v>
      </c>
      <c r="K7" s="100" t="s">
        <v>22</v>
      </c>
      <c r="L7" s="101" t="s">
        <v>84</v>
      </c>
      <c r="M7" s="99" t="s">
        <v>82</v>
      </c>
      <c r="N7" s="120" t="s">
        <v>44</v>
      </c>
      <c r="O7" s="100" t="s">
        <v>45</v>
      </c>
      <c r="P7" s="101" t="s">
        <v>24</v>
      </c>
    </row>
    <row r="8" spans="1:16" s="11" customFormat="1" ht="18.75" customHeight="1">
      <c r="A8" s="279">
        <v>1</v>
      </c>
      <c r="B8" s="174" t="s">
        <v>108</v>
      </c>
      <c r="C8" s="94" t="s">
        <v>109</v>
      </c>
      <c r="D8" s="95"/>
      <c r="E8" s="95"/>
      <c r="F8" s="102"/>
      <c r="G8" s="276"/>
      <c r="H8" s="171" t="s">
        <v>110</v>
      </c>
      <c r="I8" s="129" t="s">
        <v>111</v>
      </c>
      <c r="J8" s="95"/>
      <c r="K8" s="95"/>
      <c r="L8" s="96"/>
      <c r="M8" s="95"/>
      <c r="N8" s="96"/>
      <c r="O8" s="169">
        <f aca="true" t="shared" si="0" ref="O8:O13">SUM(F8,L8)</f>
        <v>0</v>
      </c>
      <c r="P8" s="96">
        <v>1</v>
      </c>
    </row>
    <row r="9" spans="1:16" s="11" customFormat="1" ht="18.75" customHeight="1">
      <c r="A9" s="280">
        <v>2</v>
      </c>
      <c r="B9" s="174" t="s">
        <v>123</v>
      </c>
      <c r="C9" s="94" t="s">
        <v>124</v>
      </c>
      <c r="D9" s="95"/>
      <c r="E9" s="95"/>
      <c r="F9" s="102"/>
      <c r="G9" s="276"/>
      <c r="H9" s="171" t="s">
        <v>125</v>
      </c>
      <c r="I9" s="129" t="s">
        <v>118</v>
      </c>
      <c r="J9" s="95"/>
      <c r="K9" s="95"/>
      <c r="L9" s="102"/>
      <c r="M9" s="95"/>
      <c r="N9" s="96"/>
      <c r="O9" s="169">
        <f t="shared" si="0"/>
        <v>0</v>
      </c>
      <c r="P9" s="96">
        <v>2</v>
      </c>
    </row>
    <row r="10" spans="1:16" s="11" customFormat="1" ht="18.75" customHeight="1">
      <c r="A10" s="280">
        <v>3</v>
      </c>
      <c r="B10" s="174" t="s">
        <v>112</v>
      </c>
      <c r="C10" s="94" t="s">
        <v>113</v>
      </c>
      <c r="D10" s="95"/>
      <c r="E10" s="95"/>
      <c r="F10" s="102"/>
      <c r="G10" s="276"/>
      <c r="H10" s="171" t="s">
        <v>114</v>
      </c>
      <c r="I10" s="129" t="s">
        <v>109</v>
      </c>
      <c r="J10" s="95"/>
      <c r="K10" s="95"/>
      <c r="L10" s="102"/>
      <c r="M10" s="95"/>
      <c r="N10" s="96"/>
      <c r="O10" s="169">
        <f t="shared" si="0"/>
        <v>0</v>
      </c>
      <c r="P10" s="96"/>
    </row>
    <row r="11" spans="1:16" s="11" customFormat="1" ht="18.75" customHeight="1">
      <c r="A11" s="280">
        <v>4</v>
      </c>
      <c r="B11" s="174" t="s">
        <v>115</v>
      </c>
      <c r="C11" s="94" t="s">
        <v>116</v>
      </c>
      <c r="D11" s="95"/>
      <c r="E11" s="95"/>
      <c r="F11" s="102"/>
      <c r="G11" s="276"/>
      <c r="H11" s="171" t="s">
        <v>117</v>
      </c>
      <c r="I11" s="129" t="s">
        <v>118</v>
      </c>
      <c r="J11" s="95"/>
      <c r="K11" s="95"/>
      <c r="L11" s="102"/>
      <c r="M11" s="95"/>
      <c r="N11" s="96"/>
      <c r="O11" s="169">
        <f t="shared" si="0"/>
        <v>0</v>
      </c>
      <c r="P11" s="96"/>
    </row>
    <row r="12" spans="1:16" s="11" customFormat="1" ht="18.75" customHeight="1">
      <c r="A12" s="280">
        <v>5</v>
      </c>
      <c r="B12" s="174" t="s">
        <v>119</v>
      </c>
      <c r="C12" s="94" t="s">
        <v>120</v>
      </c>
      <c r="D12" s="95"/>
      <c r="E12" s="284"/>
      <c r="F12" s="96"/>
      <c r="G12" s="276"/>
      <c r="H12" s="174" t="s">
        <v>121</v>
      </c>
      <c r="I12" s="94" t="s">
        <v>122</v>
      </c>
      <c r="J12" s="95"/>
      <c r="K12" s="284"/>
      <c r="L12" s="96"/>
      <c r="M12" s="95"/>
      <c r="N12" s="96"/>
      <c r="O12" s="169">
        <f t="shared" si="0"/>
        <v>0</v>
      </c>
      <c r="P12" s="96"/>
    </row>
    <row r="13" spans="1:16" s="11" customFormat="1" ht="18.75" customHeight="1">
      <c r="A13" s="280">
        <v>6</v>
      </c>
      <c r="B13" s="174" t="s">
        <v>126</v>
      </c>
      <c r="C13" s="94" t="s">
        <v>113</v>
      </c>
      <c r="D13" s="95"/>
      <c r="E13" s="284"/>
      <c r="F13" s="96"/>
      <c r="G13" s="276"/>
      <c r="H13" s="174" t="s">
        <v>127</v>
      </c>
      <c r="I13" s="94" t="s">
        <v>128</v>
      </c>
      <c r="J13" s="95"/>
      <c r="K13" s="284"/>
      <c r="L13" s="96"/>
      <c r="M13" s="95"/>
      <c r="N13" s="96"/>
      <c r="O13" s="169">
        <f t="shared" si="0"/>
        <v>0</v>
      </c>
      <c r="P13" s="96"/>
    </row>
    <row r="14" spans="1:16" s="11" customFormat="1" ht="18.75" customHeight="1">
      <c r="A14" s="280">
        <v>7</v>
      </c>
      <c r="B14" s="174"/>
      <c r="C14" s="94"/>
      <c r="D14" s="95"/>
      <c r="E14" s="284"/>
      <c r="F14" s="96"/>
      <c r="G14" s="276"/>
      <c r="H14" s="174"/>
      <c r="I14" s="94"/>
      <c r="J14" s="95"/>
      <c r="K14" s="284"/>
      <c r="L14" s="96"/>
      <c r="M14" s="95"/>
      <c r="N14" s="96"/>
      <c r="O14" s="169">
        <f aca="true" t="shared" si="1" ref="O14:O26">SUM(F14,L14)</f>
        <v>0</v>
      </c>
      <c r="P14" s="96"/>
    </row>
    <row r="15" spans="1:16" s="11" customFormat="1" ht="18.75" customHeight="1">
      <c r="A15" s="280">
        <v>8</v>
      </c>
      <c r="B15" s="174"/>
      <c r="C15" s="94"/>
      <c r="D15" s="95"/>
      <c r="E15" s="284"/>
      <c r="F15" s="96"/>
      <c r="G15" s="276"/>
      <c r="H15" s="174"/>
      <c r="I15" s="94"/>
      <c r="J15" s="95"/>
      <c r="K15" s="284"/>
      <c r="L15" s="96"/>
      <c r="M15" s="95"/>
      <c r="N15" s="96"/>
      <c r="O15" s="169">
        <f t="shared" si="1"/>
        <v>0</v>
      </c>
      <c r="P15" s="96"/>
    </row>
    <row r="16" spans="1:16" s="11" customFormat="1" ht="18.75" customHeight="1">
      <c r="A16" s="280">
        <v>9</v>
      </c>
      <c r="B16" s="174"/>
      <c r="C16" s="94"/>
      <c r="D16" s="95"/>
      <c r="E16" s="284"/>
      <c r="F16" s="96"/>
      <c r="G16" s="276"/>
      <c r="H16" s="174"/>
      <c r="I16" s="94"/>
      <c r="J16" s="95"/>
      <c r="K16" s="284"/>
      <c r="L16" s="96"/>
      <c r="M16" s="95"/>
      <c r="N16" s="130"/>
      <c r="O16" s="169">
        <f t="shared" si="1"/>
        <v>0</v>
      </c>
      <c r="P16" s="96"/>
    </row>
    <row r="17" spans="1:16" s="11" customFormat="1" ht="18.75" customHeight="1">
      <c r="A17" s="280">
        <v>10</v>
      </c>
      <c r="B17" s="174"/>
      <c r="C17" s="94"/>
      <c r="D17" s="95"/>
      <c r="E17" s="284"/>
      <c r="F17" s="96"/>
      <c r="G17" s="276"/>
      <c r="H17" s="174"/>
      <c r="I17" s="94"/>
      <c r="J17" s="95"/>
      <c r="K17" s="284"/>
      <c r="L17" s="96"/>
      <c r="M17" s="95"/>
      <c r="N17" s="96"/>
      <c r="O17" s="169">
        <f t="shared" si="1"/>
        <v>0</v>
      </c>
      <c r="P17" s="96"/>
    </row>
    <row r="18" spans="1:16" s="11" customFormat="1" ht="18.75" customHeight="1">
      <c r="A18" s="280">
        <v>11</v>
      </c>
      <c r="B18" s="174"/>
      <c r="C18" s="94"/>
      <c r="D18" s="95"/>
      <c r="E18" s="284"/>
      <c r="F18" s="96"/>
      <c r="G18" s="276"/>
      <c r="H18" s="174"/>
      <c r="I18" s="94"/>
      <c r="J18" s="95"/>
      <c r="K18" s="285"/>
      <c r="L18" s="96"/>
      <c r="M18" s="95"/>
      <c r="N18" s="96"/>
      <c r="O18" s="169">
        <f t="shared" si="1"/>
        <v>0</v>
      </c>
      <c r="P18" s="96"/>
    </row>
    <row r="19" spans="1:16" s="11" customFormat="1" ht="18.75" customHeight="1">
      <c r="A19" s="280">
        <v>12</v>
      </c>
      <c r="B19" s="174"/>
      <c r="C19" s="94"/>
      <c r="D19" s="95"/>
      <c r="E19" s="284"/>
      <c r="F19" s="96"/>
      <c r="G19" s="276"/>
      <c r="H19" s="174"/>
      <c r="I19" s="94"/>
      <c r="J19" s="95"/>
      <c r="K19" s="284"/>
      <c r="L19" s="96"/>
      <c r="M19" s="95"/>
      <c r="N19" s="96"/>
      <c r="O19" s="169">
        <f t="shared" si="1"/>
        <v>0</v>
      </c>
      <c r="P19" s="96"/>
    </row>
    <row r="20" spans="1:16" s="11" customFormat="1" ht="18.75" customHeight="1">
      <c r="A20" s="280">
        <v>13</v>
      </c>
      <c r="B20" s="174"/>
      <c r="C20" s="94"/>
      <c r="D20" s="95"/>
      <c r="E20" s="284"/>
      <c r="F20" s="96"/>
      <c r="G20" s="276"/>
      <c r="H20" s="174"/>
      <c r="I20" s="94"/>
      <c r="J20" s="95"/>
      <c r="K20" s="284"/>
      <c r="L20" s="96"/>
      <c r="M20" s="95"/>
      <c r="N20" s="96"/>
      <c r="O20" s="169">
        <f t="shared" si="1"/>
        <v>0</v>
      </c>
      <c r="P20" s="96"/>
    </row>
    <row r="21" spans="1:16" s="11" customFormat="1" ht="18.75" customHeight="1">
      <c r="A21" s="280">
        <v>14</v>
      </c>
      <c r="B21" s="174"/>
      <c r="C21" s="94"/>
      <c r="D21" s="95"/>
      <c r="E21" s="284"/>
      <c r="F21" s="96"/>
      <c r="G21" s="276"/>
      <c r="H21" s="174"/>
      <c r="I21" s="94"/>
      <c r="J21" s="95"/>
      <c r="K21" s="286"/>
      <c r="L21" s="96"/>
      <c r="M21" s="95"/>
      <c r="N21" s="96"/>
      <c r="O21" s="169">
        <f t="shared" si="1"/>
        <v>0</v>
      </c>
      <c r="P21" s="96"/>
    </row>
    <row r="22" spans="1:16" s="11" customFormat="1" ht="18.75" customHeight="1">
      <c r="A22" s="280">
        <v>15</v>
      </c>
      <c r="B22" s="174"/>
      <c r="C22" s="94"/>
      <c r="D22" s="95"/>
      <c r="E22" s="284"/>
      <c r="F22" s="96"/>
      <c r="G22" s="276"/>
      <c r="H22" s="174"/>
      <c r="I22" s="94"/>
      <c r="J22" s="95"/>
      <c r="K22" s="284"/>
      <c r="L22" s="96"/>
      <c r="M22" s="95"/>
      <c r="N22" s="96"/>
      <c r="O22" s="169">
        <f t="shared" si="1"/>
        <v>0</v>
      </c>
      <c r="P22" s="96"/>
    </row>
    <row r="23" spans="1:16" s="11" customFormat="1" ht="18.75" customHeight="1">
      <c r="A23" s="173">
        <v>16</v>
      </c>
      <c r="B23" s="174"/>
      <c r="C23" s="94"/>
      <c r="D23" s="95"/>
      <c r="E23" s="284"/>
      <c r="F23" s="96"/>
      <c r="G23" s="276"/>
      <c r="H23" s="174"/>
      <c r="I23" s="94"/>
      <c r="J23" s="95"/>
      <c r="K23" s="284"/>
      <c r="L23" s="96"/>
      <c r="M23" s="95"/>
      <c r="N23" s="96"/>
      <c r="O23" s="169">
        <f t="shared" si="1"/>
        <v>0</v>
      </c>
      <c r="P23" s="96"/>
    </row>
    <row r="24" spans="1:16" s="32" customFormat="1" ht="18.75" customHeight="1">
      <c r="A24" s="173">
        <v>17</v>
      </c>
      <c r="B24" s="174"/>
      <c r="C24" s="94"/>
      <c r="D24" s="95"/>
      <c r="E24" s="284"/>
      <c r="F24" s="96"/>
      <c r="G24" s="276"/>
      <c r="H24" s="174"/>
      <c r="I24" s="94"/>
      <c r="J24" s="95"/>
      <c r="K24" s="284"/>
      <c r="L24" s="96"/>
      <c r="M24" s="95"/>
      <c r="N24" s="96"/>
      <c r="O24" s="169">
        <f t="shared" si="1"/>
        <v>0</v>
      </c>
      <c r="P24" s="96"/>
    </row>
    <row r="25" spans="1:16" s="32" customFormat="1" ht="18.75" customHeight="1">
      <c r="A25" s="173">
        <v>18</v>
      </c>
      <c r="B25" s="174"/>
      <c r="C25" s="94"/>
      <c r="D25" s="95"/>
      <c r="E25" s="284"/>
      <c r="F25" s="96"/>
      <c r="G25" s="276"/>
      <c r="H25" s="174"/>
      <c r="I25" s="94"/>
      <c r="J25" s="95"/>
      <c r="K25" s="284"/>
      <c r="L25" s="96"/>
      <c r="M25" s="95"/>
      <c r="N25" s="96"/>
      <c r="O25" s="169">
        <f t="shared" si="1"/>
        <v>0</v>
      </c>
      <c r="P25" s="96"/>
    </row>
    <row r="26" spans="1:16" s="32" customFormat="1" ht="18.75" customHeight="1">
      <c r="A26" s="173">
        <v>19</v>
      </c>
      <c r="B26" s="174"/>
      <c r="C26" s="94"/>
      <c r="D26" s="95"/>
      <c r="E26" s="284"/>
      <c r="F26" s="96"/>
      <c r="G26" s="276"/>
      <c r="H26" s="174"/>
      <c r="I26" s="94"/>
      <c r="J26" s="95"/>
      <c r="K26" s="284"/>
      <c r="L26" s="96"/>
      <c r="M26" s="95"/>
      <c r="N26" s="96"/>
      <c r="O26" s="169">
        <f t="shared" si="1"/>
        <v>0</v>
      </c>
      <c r="P26" s="96"/>
    </row>
    <row r="27" spans="1:16" s="32" customFormat="1" ht="18.75" customHeight="1">
      <c r="A27" s="173">
        <v>20</v>
      </c>
      <c r="B27" s="174"/>
      <c r="C27" s="94"/>
      <c r="D27" s="95"/>
      <c r="E27" s="95"/>
      <c r="F27" s="102"/>
      <c r="G27" s="276"/>
      <c r="H27" s="171"/>
      <c r="I27" s="129"/>
      <c r="J27" s="95"/>
      <c r="K27" s="95"/>
      <c r="L27" s="102"/>
      <c r="M27" s="95"/>
      <c r="N27" s="96"/>
      <c r="O27" s="169"/>
      <c r="P27" s="96"/>
    </row>
    <row r="28" spans="1:16" s="32" customFormat="1" ht="18.75" customHeight="1" thickBot="1">
      <c r="A28" s="173">
        <v>21</v>
      </c>
      <c r="B28" s="174"/>
      <c r="C28" s="94"/>
      <c r="D28" s="95"/>
      <c r="E28" s="95"/>
      <c r="F28" s="102"/>
      <c r="G28" s="276"/>
      <c r="H28" s="171"/>
      <c r="I28" s="129"/>
      <c r="J28" s="95"/>
      <c r="K28" s="95"/>
      <c r="L28" s="102"/>
      <c r="M28" s="95"/>
      <c r="N28" s="96"/>
      <c r="O28" s="169"/>
      <c r="P28" s="96"/>
    </row>
    <row r="29" spans="1:16" s="32" customFormat="1" ht="18.75" customHeight="1">
      <c r="A29" s="279">
        <v>22</v>
      </c>
      <c r="B29" s="174"/>
      <c r="C29" s="94"/>
      <c r="D29" s="95"/>
      <c r="E29" s="95"/>
      <c r="F29" s="102"/>
      <c r="G29" s="276"/>
      <c r="H29" s="171"/>
      <c r="I29" s="129"/>
      <c r="J29" s="95"/>
      <c r="K29" s="95"/>
      <c r="L29" s="102"/>
      <c r="M29" s="95"/>
      <c r="N29" s="96"/>
      <c r="O29" s="169"/>
      <c r="P29" s="96"/>
    </row>
    <row r="30" spans="1:16" s="32" customFormat="1" ht="18.75" customHeight="1">
      <c r="A30" s="280">
        <v>23</v>
      </c>
      <c r="B30" s="174"/>
      <c r="C30" s="94"/>
      <c r="D30" s="95"/>
      <c r="E30" s="95"/>
      <c r="F30" s="102"/>
      <c r="G30" s="276"/>
      <c r="H30" s="171"/>
      <c r="I30" s="129"/>
      <c r="J30" s="95"/>
      <c r="K30" s="95"/>
      <c r="L30" s="102"/>
      <c r="M30" s="95"/>
      <c r="N30" s="96"/>
      <c r="O30" s="169"/>
      <c r="P30" s="96"/>
    </row>
    <row r="31" spans="1:16" s="32" customFormat="1" ht="18.75" customHeight="1">
      <c r="A31" s="280">
        <v>24</v>
      </c>
      <c r="B31" s="174"/>
      <c r="C31" s="94"/>
      <c r="D31" s="95"/>
      <c r="E31" s="95"/>
      <c r="F31" s="102"/>
      <c r="G31" s="276"/>
      <c r="H31" s="171"/>
      <c r="I31" s="129"/>
      <c r="J31" s="95"/>
      <c r="K31" s="95"/>
      <c r="L31" s="102"/>
      <c r="M31" s="95"/>
      <c r="N31" s="96"/>
      <c r="O31" s="169"/>
      <c r="P31" s="96"/>
    </row>
    <row r="32" spans="1:16" ht="18.75" customHeight="1" thickBot="1">
      <c r="A32" s="280">
        <v>25</v>
      </c>
      <c r="B32" s="174"/>
      <c r="C32" s="94"/>
      <c r="D32" s="95"/>
      <c r="E32" s="95"/>
      <c r="F32" s="102"/>
      <c r="G32" s="276"/>
      <c r="H32" s="171"/>
      <c r="I32" s="129"/>
      <c r="J32" s="95"/>
      <c r="K32" s="95"/>
      <c r="L32" s="102"/>
      <c r="M32" s="95"/>
      <c r="N32" s="96"/>
      <c r="O32" s="169"/>
      <c r="P32" s="96"/>
    </row>
    <row r="33" spans="1:16" ht="18.75" customHeight="1">
      <c r="A33" s="279">
        <v>26</v>
      </c>
      <c r="B33" s="174"/>
      <c r="C33" s="94"/>
      <c r="D33" s="95"/>
      <c r="E33" s="95"/>
      <c r="F33" s="102"/>
      <c r="G33" s="276"/>
      <c r="H33" s="171"/>
      <c r="I33" s="129"/>
      <c r="J33" s="95"/>
      <c r="K33" s="95"/>
      <c r="L33" s="102"/>
      <c r="M33" s="95"/>
      <c r="N33" s="96"/>
      <c r="O33" s="169"/>
      <c r="P33" s="96"/>
    </row>
    <row r="34" spans="1:16" ht="18.75" customHeight="1">
      <c r="A34" s="280">
        <v>27</v>
      </c>
      <c r="B34" s="174"/>
      <c r="C34" s="94"/>
      <c r="D34" s="95"/>
      <c r="E34" s="95"/>
      <c r="F34" s="102"/>
      <c r="G34" s="276"/>
      <c r="H34" s="171"/>
      <c r="I34" s="129"/>
      <c r="J34" s="95"/>
      <c r="K34" s="95"/>
      <c r="L34" s="102"/>
      <c r="M34" s="95"/>
      <c r="N34" s="96"/>
      <c r="O34" s="169"/>
      <c r="P34" s="96"/>
    </row>
    <row r="35" spans="1:16" ht="18.75" customHeight="1">
      <c r="A35" s="280">
        <v>28</v>
      </c>
      <c r="B35" s="174"/>
      <c r="C35" s="94"/>
      <c r="D35" s="95"/>
      <c r="E35" s="95"/>
      <c r="F35" s="102"/>
      <c r="G35" s="276"/>
      <c r="H35" s="171"/>
      <c r="I35" s="129"/>
      <c r="J35" s="95"/>
      <c r="K35" s="95"/>
      <c r="L35" s="102"/>
      <c r="M35" s="95"/>
      <c r="N35" s="96"/>
      <c r="O35" s="169"/>
      <c r="P35" s="96"/>
    </row>
    <row r="36" spans="1:16" ht="18.75" customHeight="1">
      <c r="A36" s="280">
        <v>29</v>
      </c>
      <c r="B36" s="174"/>
      <c r="C36" s="94"/>
      <c r="D36" s="95"/>
      <c r="E36" s="95"/>
      <c r="F36" s="102"/>
      <c r="G36" s="276"/>
      <c r="H36" s="171"/>
      <c r="I36" s="129"/>
      <c r="J36" s="95"/>
      <c r="K36" s="95"/>
      <c r="L36" s="102"/>
      <c r="M36" s="95"/>
      <c r="N36" s="96"/>
      <c r="O36" s="169"/>
      <c r="P36" s="96"/>
    </row>
    <row r="37" spans="1:16" ht="18.75" customHeight="1">
      <c r="A37" s="280">
        <v>30</v>
      </c>
      <c r="B37" s="174"/>
      <c r="C37" s="94"/>
      <c r="D37" s="95"/>
      <c r="E37" s="95"/>
      <c r="F37" s="102"/>
      <c r="G37" s="276"/>
      <c r="H37" s="171"/>
      <c r="I37" s="129"/>
      <c r="J37" s="95"/>
      <c r="K37" s="95"/>
      <c r="L37" s="102"/>
      <c r="M37" s="95"/>
      <c r="N37" s="96"/>
      <c r="O37" s="169"/>
      <c r="P37" s="96"/>
    </row>
    <row r="38" spans="1:16" ht="18.75" customHeight="1">
      <c r="A38" s="280">
        <v>31</v>
      </c>
      <c r="B38" s="174"/>
      <c r="C38" s="94"/>
      <c r="D38" s="95"/>
      <c r="E38" s="95"/>
      <c r="F38" s="102"/>
      <c r="G38" s="276"/>
      <c r="H38" s="171"/>
      <c r="I38" s="129"/>
      <c r="J38" s="95"/>
      <c r="K38" s="95"/>
      <c r="L38" s="102"/>
      <c r="M38" s="95"/>
      <c r="N38" s="96"/>
      <c r="O38" s="169"/>
      <c r="P38" s="96"/>
    </row>
    <row r="39" spans="1:16" ht="18.75" customHeight="1">
      <c r="A39" s="280">
        <v>32</v>
      </c>
      <c r="B39" s="174"/>
      <c r="C39" s="94"/>
      <c r="D39" s="95"/>
      <c r="E39" s="95"/>
      <c r="F39" s="102"/>
      <c r="G39" s="276"/>
      <c r="H39" s="171"/>
      <c r="I39" s="129"/>
      <c r="J39" s="95"/>
      <c r="K39" s="95"/>
      <c r="L39" s="102"/>
      <c r="M39" s="95"/>
      <c r="N39" s="96"/>
      <c r="O39" s="169"/>
      <c r="P39" s="96"/>
    </row>
    <row r="40" spans="1:16" ht="18.75" customHeight="1">
      <c r="A40" s="173"/>
      <c r="B40" s="174"/>
      <c r="C40" s="94"/>
      <c r="D40" s="95"/>
      <c r="E40" s="95"/>
      <c r="F40" s="102"/>
      <c r="G40" s="276"/>
      <c r="H40" s="171"/>
      <c r="I40" s="129"/>
      <c r="J40" s="95"/>
      <c r="K40" s="95"/>
      <c r="L40" s="102"/>
      <c r="M40" s="95"/>
      <c r="N40" s="96"/>
      <c r="O40" s="169"/>
      <c r="P40" s="96"/>
    </row>
    <row r="41" spans="1:16" ht="18.75" customHeight="1">
      <c r="A41" s="173"/>
      <c r="B41" s="174"/>
      <c r="C41" s="94"/>
      <c r="D41" s="95"/>
      <c r="E41" s="95"/>
      <c r="F41" s="102"/>
      <c r="G41" s="276"/>
      <c r="H41" s="171"/>
      <c r="I41" s="129"/>
      <c r="J41" s="95"/>
      <c r="K41" s="95"/>
      <c r="L41" s="102"/>
      <c r="M41" s="95"/>
      <c r="N41" s="96"/>
      <c r="O41" s="169"/>
      <c r="P41" s="96"/>
    </row>
    <row r="42" spans="1:16" ht="18.75" customHeight="1">
      <c r="A42" s="173"/>
      <c r="B42" s="174"/>
      <c r="C42" s="94"/>
      <c r="D42" s="95"/>
      <c r="E42" s="95"/>
      <c r="F42" s="102"/>
      <c r="G42" s="276"/>
      <c r="H42" s="171"/>
      <c r="I42" s="129"/>
      <c r="J42" s="95"/>
      <c r="K42" s="95"/>
      <c r="L42" s="102"/>
      <c r="M42" s="95"/>
      <c r="N42" s="96"/>
      <c r="O42" s="169"/>
      <c r="P42" s="96"/>
    </row>
    <row r="43" spans="1:16" ht="18.75" customHeight="1">
      <c r="A43" s="173"/>
      <c r="B43" s="174"/>
      <c r="C43" s="94"/>
      <c r="D43" s="95"/>
      <c r="E43" s="95"/>
      <c r="F43" s="102"/>
      <c r="G43" s="276"/>
      <c r="H43" s="171"/>
      <c r="I43" s="129"/>
      <c r="J43" s="95"/>
      <c r="K43" s="95"/>
      <c r="L43" s="102"/>
      <c r="M43" s="95"/>
      <c r="N43" s="96"/>
      <c r="O43" s="169"/>
      <c r="P43" s="96"/>
    </row>
    <row r="44" spans="1:16" ht="18.75" customHeight="1">
      <c r="A44" s="173"/>
      <c r="B44" s="174"/>
      <c r="C44" s="94"/>
      <c r="D44" s="95"/>
      <c r="E44" s="95"/>
      <c r="F44" s="102"/>
      <c r="G44" s="276"/>
      <c r="H44" s="171"/>
      <c r="I44" s="129"/>
      <c r="J44" s="95"/>
      <c r="K44" s="95"/>
      <c r="L44" s="102"/>
      <c r="M44" s="95"/>
      <c r="N44" s="96"/>
      <c r="O44" s="169"/>
      <c r="P44" s="96"/>
    </row>
    <row r="45" spans="1:16" ht="18.75" customHeight="1">
      <c r="A45" s="173"/>
      <c r="B45" s="174"/>
      <c r="C45" s="94"/>
      <c r="D45" s="95"/>
      <c r="E45" s="95"/>
      <c r="F45" s="102"/>
      <c r="G45" s="276"/>
      <c r="H45" s="171"/>
      <c r="I45" s="129"/>
      <c r="J45" s="95"/>
      <c r="K45" s="95"/>
      <c r="L45" s="102"/>
      <c r="M45" s="95"/>
      <c r="N45" s="96"/>
      <c r="O45" s="169"/>
      <c r="P45" s="96"/>
    </row>
    <row r="46" spans="1:16" ht="18.75" customHeight="1">
      <c r="A46" s="173"/>
      <c r="B46" s="174"/>
      <c r="C46" s="94"/>
      <c r="D46" s="95"/>
      <c r="E46" s="95"/>
      <c r="F46" s="102"/>
      <c r="G46" s="276"/>
      <c r="H46" s="171"/>
      <c r="I46" s="129"/>
      <c r="J46" s="95"/>
      <c r="K46" s="95"/>
      <c r="L46" s="102"/>
      <c r="M46" s="95"/>
      <c r="N46" s="96"/>
      <c r="O46" s="169"/>
      <c r="P46" s="96"/>
    </row>
    <row r="47" spans="1:16" ht="18.75" customHeight="1">
      <c r="A47" s="173"/>
      <c r="B47" s="174"/>
      <c r="C47" s="94"/>
      <c r="D47" s="95"/>
      <c r="E47" s="95"/>
      <c r="F47" s="102"/>
      <c r="G47" s="276"/>
      <c r="H47" s="171"/>
      <c r="I47" s="129"/>
      <c r="J47" s="95"/>
      <c r="K47" s="95"/>
      <c r="L47" s="102"/>
      <c r="M47" s="95"/>
      <c r="N47" s="96"/>
      <c r="O47" s="169"/>
      <c r="P47" s="96"/>
    </row>
    <row r="48" spans="1:16" ht="18.75" customHeight="1">
      <c r="A48" s="173"/>
      <c r="B48" s="174"/>
      <c r="C48" s="94"/>
      <c r="D48" s="95"/>
      <c r="E48" s="95"/>
      <c r="F48" s="102"/>
      <c r="G48" s="276"/>
      <c r="H48" s="171"/>
      <c r="I48" s="129"/>
      <c r="J48" s="95"/>
      <c r="K48" s="95"/>
      <c r="L48" s="102"/>
      <c r="M48" s="95"/>
      <c r="N48" s="96"/>
      <c r="O48" s="169"/>
      <c r="P48" s="96"/>
    </row>
    <row r="49" spans="1:16" ht="18.75" customHeight="1">
      <c r="A49" s="173"/>
      <c r="B49" s="174"/>
      <c r="C49" s="94"/>
      <c r="D49" s="95"/>
      <c r="E49" s="95"/>
      <c r="F49" s="102"/>
      <c r="G49" s="276"/>
      <c r="H49" s="171"/>
      <c r="I49" s="129"/>
      <c r="J49" s="95"/>
      <c r="K49" s="95"/>
      <c r="L49" s="102"/>
      <c r="M49" s="95"/>
      <c r="N49" s="96"/>
      <c r="O49" s="169"/>
      <c r="P49" s="96"/>
    </row>
    <row r="50" spans="1:16" ht="18.75" customHeight="1">
      <c r="A50" s="173"/>
      <c r="B50" s="174"/>
      <c r="C50" s="94"/>
      <c r="D50" s="95"/>
      <c r="E50" s="95"/>
      <c r="F50" s="102"/>
      <c r="G50" s="276"/>
      <c r="H50" s="171"/>
      <c r="I50" s="129"/>
      <c r="J50" s="95"/>
      <c r="K50" s="95"/>
      <c r="L50" s="102"/>
      <c r="M50" s="95"/>
      <c r="N50" s="96"/>
      <c r="O50" s="169"/>
      <c r="P50" s="96"/>
    </row>
    <row r="51" spans="1:16" ht="18.75" customHeight="1">
      <c r="A51" s="173"/>
      <c r="B51" s="174"/>
      <c r="C51" s="94"/>
      <c r="D51" s="95"/>
      <c r="E51" s="95"/>
      <c r="F51" s="102"/>
      <c r="G51" s="276"/>
      <c r="H51" s="171"/>
      <c r="I51" s="129"/>
      <c r="J51" s="95"/>
      <c r="K51" s="95"/>
      <c r="L51" s="102"/>
      <c r="M51" s="95"/>
      <c r="N51" s="96"/>
      <c r="O51" s="169"/>
      <c r="P51" s="96"/>
    </row>
    <row r="52" spans="1:16" ht="18.75" customHeight="1">
      <c r="A52" s="173"/>
      <c r="B52" s="174"/>
      <c r="C52" s="94"/>
      <c r="D52" s="95"/>
      <c r="E52" s="95"/>
      <c r="F52" s="102"/>
      <c r="G52" s="276"/>
      <c r="H52" s="171"/>
      <c r="I52" s="129"/>
      <c r="J52" s="95"/>
      <c r="K52" s="95"/>
      <c r="L52" s="102"/>
      <c r="M52" s="95"/>
      <c r="N52" s="96"/>
      <c r="O52" s="169"/>
      <c r="P52" s="96"/>
    </row>
    <row r="53" spans="1:16" ht="18.75" customHeight="1">
      <c r="A53" s="173"/>
      <c r="B53" s="174"/>
      <c r="C53" s="94"/>
      <c r="D53" s="95"/>
      <c r="E53" s="95"/>
      <c r="F53" s="102"/>
      <c r="G53" s="276"/>
      <c r="H53" s="171"/>
      <c r="I53" s="129"/>
      <c r="J53" s="95"/>
      <c r="K53" s="95"/>
      <c r="L53" s="102"/>
      <c r="M53" s="95"/>
      <c r="N53" s="96"/>
      <c r="O53" s="169"/>
      <c r="P53" s="96"/>
    </row>
    <row r="54" spans="1:16" ht="18.75" customHeight="1">
      <c r="A54" s="173"/>
      <c r="B54" s="174"/>
      <c r="C54" s="94"/>
      <c r="D54" s="95"/>
      <c r="E54" s="95"/>
      <c r="F54" s="102"/>
      <c r="G54" s="276"/>
      <c r="H54" s="171"/>
      <c r="I54" s="129"/>
      <c r="J54" s="95"/>
      <c r="K54" s="95"/>
      <c r="L54" s="102"/>
      <c r="M54" s="95"/>
      <c r="N54" s="96"/>
      <c r="O54" s="169"/>
      <c r="P54" s="96"/>
    </row>
    <row r="55" spans="1:16" ht="18.75" customHeight="1">
      <c r="A55" s="173"/>
      <c r="B55" s="174"/>
      <c r="C55" s="94"/>
      <c r="D55" s="95"/>
      <c r="E55" s="95"/>
      <c r="F55" s="102"/>
      <c r="G55" s="276"/>
      <c r="H55" s="171"/>
      <c r="I55" s="129"/>
      <c r="J55" s="95"/>
      <c r="K55" s="95"/>
      <c r="L55" s="96"/>
      <c r="M55" s="95"/>
      <c r="N55" s="96"/>
      <c r="O55" s="169"/>
      <c r="P55" s="96"/>
    </row>
    <row r="56" spans="1:16" ht="18.75" customHeight="1">
      <c r="A56" s="173"/>
      <c r="B56" s="174"/>
      <c r="C56" s="94"/>
      <c r="D56" s="95"/>
      <c r="E56" s="284"/>
      <c r="F56" s="96"/>
      <c r="G56" s="276"/>
      <c r="H56" s="174"/>
      <c r="I56" s="94"/>
      <c r="J56" s="95"/>
      <c r="K56" s="284"/>
      <c r="L56" s="96"/>
      <c r="M56" s="95"/>
      <c r="N56" s="96"/>
      <c r="O56" s="169"/>
      <c r="P56" s="96"/>
    </row>
    <row r="57" spans="1:16" ht="18.75" customHeight="1">
      <c r="A57" s="173"/>
      <c r="B57" s="174"/>
      <c r="C57" s="94"/>
      <c r="D57" s="95"/>
      <c r="E57" s="95"/>
      <c r="F57" s="102"/>
      <c r="G57" s="276"/>
      <c r="H57" s="171"/>
      <c r="I57" s="129"/>
      <c r="J57" s="95"/>
      <c r="K57" s="95"/>
      <c r="L57" s="102"/>
      <c r="M57" s="95"/>
      <c r="N57" s="96"/>
      <c r="O57" s="169"/>
      <c r="P57" s="96"/>
    </row>
    <row r="58" spans="1:16" ht="18.75" customHeight="1">
      <c r="A58" s="173"/>
      <c r="B58" s="174"/>
      <c r="C58" s="94"/>
      <c r="D58" s="95"/>
      <c r="E58" s="284"/>
      <c r="F58" s="96"/>
      <c r="G58" s="276"/>
      <c r="H58" s="174"/>
      <c r="I58" s="94"/>
      <c r="J58" s="95"/>
      <c r="K58" s="284"/>
      <c r="L58" s="96"/>
      <c r="M58" s="95"/>
      <c r="N58" s="96"/>
      <c r="O58" s="169"/>
      <c r="P58" s="96"/>
    </row>
    <row r="59" spans="1:16" ht="18.75" customHeight="1">
      <c r="A59" s="173"/>
      <c r="B59" s="174"/>
      <c r="C59" s="94"/>
      <c r="D59" s="95"/>
      <c r="E59" s="284"/>
      <c r="F59" s="96"/>
      <c r="G59" s="276"/>
      <c r="H59" s="174"/>
      <c r="I59" s="94"/>
      <c r="J59" s="95"/>
      <c r="K59" s="284"/>
      <c r="L59" s="96"/>
      <c r="M59" s="95"/>
      <c r="N59" s="96"/>
      <c r="O59" s="169"/>
      <c r="P59" s="96"/>
    </row>
    <row r="60" spans="1:16" ht="18.75" customHeight="1">
      <c r="A60" s="173"/>
      <c r="B60" s="174"/>
      <c r="C60" s="94"/>
      <c r="D60" s="95"/>
      <c r="E60" s="284"/>
      <c r="F60" s="96"/>
      <c r="G60" s="276"/>
      <c r="H60" s="174"/>
      <c r="I60" s="94"/>
      <c r="J60" s="95"/>
      <c r="K60" s="284"/>
      <c r="L60" s="96"/>
      <c r="M60" s="95"/>
      <c r="N60" s="96"/>
      <c r="O60" s="169"/>
      <c r="P60" s="96"/>
    </row>
    <row r="61" spans="1:16" ht="18.75" customHeight="1">
      <c r="A61" s="173"/>
      <c r="B61" s="174"/>
      <c r="C61" s="94"/>
      <c r="D61" s="95"/>
      <c r="E61" s="284"/>
      <c r="F61" s="96"/>
      <c r="G61" s="276"/>
      <c r="H61" s="174"/>
      <c r="I61" s="94"/>
      <c r="J61" s="95"/>
      <c r="K61" s="284"/>
      <c r="L61" s="96"/>
      <c r="M61" s="95"/>
      <c r="N61" s="130"/>
      <c r="O61" s="169"/>
      <c r="P61" s="96"/>
    </row>
    <row r="62" spans="1:16" ht="18.75" customHeight="1">
      <c r="A62" s="173"/>
      <c r="B62" s="174"/>
      <c r="C62" s="94"/>
      <c r="D62" s="95"/>
      <c r="E62" s="284"/>
      <c r="F62" s="96"/>
      <c r="G62" s="276"/>
      <c r="H62" s="174"/>
      <c r="I62" s="94"/>
      <c r="J62" s="95"/>
      <c r="K62" s="284"/>
      <c r="L62" s="96"/>
      <c r="M62" s="95"/>
      <c r="N62" s="96"/>
      <c r="O62" s="169"/>
      <c r="P62" s="96"/>
    </row>
    <row r="63" spans="1:16" ht="18.75" customHeight="1">
      <c r="A63" s="173"/>
      <c r="B63" s="174"/>
      <c r="C63" s="94"/>
      <c r="D63" s="95"/>
      <c r="E63" s="284"/>
      <c r="F63" s="96"/>
      <c r="G63" s="276"/>
      <c r="H63" s="174"/>
      <c r="I63" s="94"/>
      <c r="J63" s="95"/>
      <c r="K63" s="285"/>
      <c r="L63" s="96"/>
      <c r="M63" s="95"/>
      <c r="N63" s="96"/>
      <c r="O63" s="169"/>
      <c r="P63" s="96"/>
    </row>
    <row r="64" spans="1:16" ht="18.75" customHeight="1">
      <c r="A64" s="173"/>
      <c r="B64" s="174"/>
      <c r="C64" s="94"/>
      <c r="D64" s="95"/>
      <c r="E64" s="284"/>
      <c r="F64" s="96"/>
      <c r="G64" s="276"/>
      <c r="H64" s="174"/>
      <c r="I64" s="94"/>
      <c r="J64" s="95"/>
      <c r="K64" s="284"/>
      <c r="L64" s="96"/>
      <c r="M64" s="95"/>
      <c r="N64" s="96"/>
      <c r="O64" s="169"/>
      <c r="P64" s="96"/>
    </row>
    <row r="65" spans="1:16" ht="18.75" customHeight="1">
      <c r="A65" s="173"/>
      <c r="B65" s="174"/>
      <c r="C65" s="94"/>
      <c r="D65" s="95"/>
      <c r="E65" s="284"/>
      <c r="F65" s="96"/>
      <c r="G65" s="276"/>
      <c r="H65" s="174"/>
      <c r="I65" s="94"/>
      <c r="J65" s="95"/>
      <c r="K65" s="284"/>
      <c r="L65" s="96"/>
      <c r="M65" s="95"/>
      <c r="N65" s="96"/>
      <c r="O65" s="169"/>
      <c r="P65" s="96"/>
    </row>
    <row r="66" spans="1:16" ht="18.75" customHeight="1">
      <c r="A66" s="173"/>
      <c r="B66" s="174"/>
      <c r="C66" s="94"/>
      <c r="D66" s="95"/>
      <c r="E66" s="284"/>
      <c r="F66" s="96"/>
      <c r="G66" s="276"/>
      <c r="H66" s="174"/>
      <c r="I66" s="94"/>
      <c r="J66" s="95"/>
      <c r="K66" s="286"/>
      <c r="L66" s="96"/>
      <c r="M66" s="95"/>
      <c r="N66" s="96"/>
      <c r="O66" s="169"/>
      <c r="P66" s="96"/>
    </row>
    <row r="67" spans="1:16" ht="18.75" customHeight="1">
      <c r="A67" s="173"/>
      <c r="B67" s="174"/>
      <c r="C67" s="94"/>
      <c r="D67" s="95"/>
      <c r="E67" s="284"/>
      <c r="F67" s="96"/>
      <c r="G67" s="276"/>
      <c r="H67" s="174"/>
      <c r="I67" s="94"/>
      <c r="J67" s="95"/>
      <c r="K67" s="284"/>
      <c r="L67" s="96"/>
      <c r="M67" s="95"/>
      <c r="N67" s="96"/>
      <c r="O67" s="169"/>
      <c r="P67" s="96"/>
    </row>
    <row r="68" spans="1:16" ht="19.5" customHeight="1">
      <c r="A68" s="173"/>
      <c r="B68" s="174"/>
      <c r="C68" s="94"/>
      <c r="D68" s="95"/>
      <c r="E68" s="284"/>
      <c r="F68" s="96"/>
      <c r="G68" s="276"/>
      <c r="H68" s="174"/>
      <c r="I68" s="94"/>
      <c r="J68" s="95"/>
      <c r="K68" s="284"/>
      <c r="L68" s="96"/>
      <c r="M68" s="95"/>
      <c r="N68" s="96"/>
      <c r="O68" s="169"/>
      <c r="P68" s="96"/>
    </row>
    <row r="69" spans="1:16" ht="19.5" customHeight="1">
      <c r="A69" s="173"/>
      <c r="B69" s="174"/>
      <c r="C69" s="94"/>
      <c r="D69" s="95"/>
      <c r="E69" s="284"/>
      <c r="F69" s="96"/>
      <c r="G69" s="276"/>
      <c r="H69" s="174"/>
      <c r="I69" s="94"/>
      <c r="J69" s="95"/>
      <c r="K69" s="284"/>
      <c r="L69" s="96"/>
      <c r="M69" s="95"/>
      <c r="N69" s="96"/>
      <c r="O69" s="169"/>
      <c r="P69" s="96"/>
    </row>
    <row r="70" spans="1:16" ht="19.5" customHeight="1">
      <c r="A70" s="173"/>
      <c r="B70" s="174"/>
      <c r="C70" s="94"/>
      <c r="D70" s="95"/>
      <c r="E70" s="284"/>
      <c r="F70" s="96"/>
      <c r="G70" s="276"/>
      <c r="H70" s="174"/>
      <c r="I70" s="94"/>
      <c r="J70" s="95"/>
      <c r="K70" s="284"/>
      <c r="L70" s="96"/>
      <c r="M70" s="95"/>
      <c r="N70" s="96"/>
      <c r="O70" s="169"/>
      <c r="P70" s="96"/>
    </row>
    <row r="71" spans="1:16" ht="19.5" customHeight="1">
      <c r="A71" s="173"/>
      <c r="B71" s="174"/>
      <c r="C71" s="94"/>
      <c r="D71" s="95"/>
      <c r="E71" s="284"/>
      <c r="F71" s="96"/>
      <c r="G71" s="276"/>
      <c r="H71" s="174"/>
      <c r="I71" s="94"/>
      <c r="J71" s="95"/>
      <c r="K71" s="284"/>
      <c r="L71" s="96"/>
      <c r="M71" s="95"/>
      <c r="N71" s="96"/>
      <c r="O71" s="169"/>
      <c r="P71" s="96"/>
    </row>
    <row r="72" spans="1:16" ht="19.5" customHeight="1">
      <c r="A72" s="173"/>
      <c r="B72" s="174"/>
      <c r="C72" s="94"/>
      <c r="D72" s="95"/>
      <c r="E72" s="95"/>
      <c r="F72" s="102"/>
      <c r="G72" s="276"/>
      <c r="H72" s="171"/>
      <c r="I72" s="129"/>
      <c r="J72" s="95"/>
      <c r="K72" s="95"/>
      <c r="L72" s="96"/>
      <c r="M72" s="95"/>
      <c r="N72" s="96"/>
      <c r="O72" s="169"/>
      <c r="P72" s="96"/>
    </row>
    <row r="73" spans="1:16" ht="19.5" customHeight="1">
      <c r="A73" s="173"/>
      <c r="B73" s="174"/>
      <c r="C73" s="94"/>
      <c r="D73" s="95"/>
      <c r="E73" s="284"/>
      <c r="F73" s="96"/>
      <c r="G73" s="276"/>
      <c r="H73" s="174"/>
      <c r="I73" s="94"/>
      <c r="J73" s="95"/>
      <c r="K73" s="284"/>
      <c r="L73" s="96"/>
      <c r="M73" s="95"/>
      <c r="N73" s="96"/>
      <c r="O73" s="169"/>
      <c r="P73" s="96"/>
    </row>
    <row r="74" spans="1:16" ht="19.5" customHeight="1">
      <c r="A74" s="173"/>
      <c r="B74" s="174"/>
      <c r="C74" s="94"/>
      <c r="D74" s="95"/>
      <c r="E74" s="284"/>
      <c r="F74" s="96"/>
      <c r="G74" s="276"/>
      <c r="H74" s="174"/>
      <c r="I74" s="94"/>
      <c r="J74" s="95"/>
      <c r="K74" s="284"/>
      <c r="L74" s="96"/>
      <c r="M74" s="95"/>
      <c r="N74" s="96"/>
      <c r="O74" s="169"/>
      <c r="P74" s="96"/>
    </row>
    <row r="75" spans="1:16" ht="19.5" customHeight="1">
      <c r="A75" s="173"/>
      <c r="B75" s="174"/>
      <c r="C75" s="94"/>
      <c r="D75" s="95"/>
      <c r="E75" s="284"/>
      <c r="F75" s="96"/>
      <c r="G75" s="276"/>
      <c r="H75" s="174"/>
      <c r="I75" s="94"/>
      <c r="J75" s="95"/>
      <c r="K75" s="284"/>
      <c r="L75" s="96"/>
      <c r="M75" s="95"/>
      <c r="N75" s="96"/>
      <c r="O75" s="169"/>
      <c r="P75" s="96"/>
    </row>
    <row r="76" spans="1:16" ht="19.5" customHeight="1">
      <c r="A76" s="173"/>
      <c r="B76" s="174"/>
      <c r="C76" s="94"/>
      <c r="D76" s="95"/>
      <c r="E76" s="284"/>
      <c r="F76" s="96"/>
      <c r="G76" s="276"/>
      <c r="H76" s="174"/>
      <c r="I76" s="94"/>
      <c r="J76" s="95"/>
      <c r="K76" s="284"/>
      <c r="L76" s="96"/>
      <c r="M76" s="95"/>
      <c r="N76" s="96"/>
      <c r="O76" s="169"/>
      <c r="P76" s="96"/>
    </row>
    <row r="77" spans="1:16" ht="19.5" customHeight="1">
      <c r="A77" s="173"/>
      <c r="B77" s="174"/>
      <c r="C77" s="94"/>
      <c r="D77" s="95"/>
      <c r="E77" s="284"/>
      <c r="F77" s="96"/>
      <c r="G77" s="276"/>
      <c r="H77" s="174"/>
      <c r="I77" s="94"/>
      <c r="J77" s="95"/>
      <c r="K77" s="284"/>
      <c r="L77" s="96"/>
      <c r="M77" s="95"/>
      <c r="N77" s="130"/>
      <c r="O77" s="169"/>
      <c r="P77" s="96"/>
    </row>
    <row r="78" spans="1:16" ht="19.5" customHeight="1">
      <c r="A78" s="173"/>
      <c r="B78" s="174"/>
      <c r="C78" s="94"/>
      <c r="D78" s="95"/>
      <c r="E78" s="284"/>
      <c r="F78" s="96"/>
      <c r="G78" s="276"/>
      <c r="H78" s="174"/>
      <c r="I78" s="94"/>
      <c r="J78" s="95"/>
      <c r="K78" s="284"/>
      <c r="L78" s="96"/>
      <c r="M78" s="95"/>
      <c r="N78" s="96"/>
      <c r="O78" s="169"/>
      <c r="P78" s="96"/>
    </row>
    <row r="79" spans="1:16" ht="19.5" customHeight="1">
      <c r="A79" s="173"/>
      <c r="B79" s="174"/>
      <c r="C79" s="94"/>
      <c r="D79" s="95"/>
      <c r="E79" s="284"/>
      <c r="F79" s="96"/>
      <c r="G79" s="276"/>
      <c r="H79" s="174"/>
      <c r="I79" s="94"/>
      <c r="J79" s="95"/>
      <c r="K79" s="285"/>
      <c r="L79" s="96"/>
      <c r="M79" s="95"/>
      <c r="N79" s="96"/>
      <c r="O79" s="169"/>
      <c r="P79" s="96"/>
    </row>
    <row r="80" spans="1:16" ht="19.5" customHeight="1">
      <c r="A80" s="173"/>
      <c r="B80" s="174"/>
      <c r="C80" s="94"/>
      <c r="D80" s="95"/>
      <c r="E80" s="284"/>
      <c r="F80" s="96"/>
      <c r="G80" s="276"/>
      <c r="H80" s="174"/>
      <c r="I80" s="94"/>
      <c r="J80" s="95"/>
      <c r="K80" s="284"/>
      <c r="L80" s="96"/>
      <c r="M80" s="95"/>
      <c r="N80" s="96"/>
      <c r="O80" s="169"/>
      <c r="P80" s="96"/>
    </row>
    <row r="81" spans="1:16" ht="19.5" customHeight="1">
      <c r="A81" s="173"/>
      <c r="B81" s="174"/>
      <c r="C81" s="94"/>
      <c r="D81" s="95"/>
      <c r="E81" s="284"/>
      <c r="F81" s="96"/>
      <c r="G81" s="276"/>
      <c r="H81" s="174"/>
      <c r="I81" s="94"/>
      <c r="J81" s="95"/>
      <c r="K81" s="284"/>
      <c r="L81" s="96"/>
      <c r="M81" s="95"/>
      <c r="N81" s="96"/>
      <c r="O81" s="169"/>
      <c r="P81" s="96"/>
    </row>
    <row r="82" spans="1:16" ht="19.5" customHeight="1">
      <c r="A82" s="173"/>
      <c r="B82" s="174"/>
      <c r="C82" s="94"/>
      <c r="D82" s="95"/>
      <c r="E82" s="284"/>
      <c r="F82" s="96"/>
      <c r="G82" s="276"/>
      <c r="H82" s="174"/>
      <c r="I82" s="94"/>
      <c r="J82" s="95"/>
      <c r="K82" s="286"/>
      <c r="L82" s="96"/>
      <c r="M82" s="95"/>
      <c r="N82" s="96"/>
      <c r="O82" s="169"/>
      <c r="P82" s="96"/>
    </row>
    <row r="83" spans="1:16" ht="19.5" customHeight="1">
      <c r="A83" s="173"/>
      <c r="B83" s="174"/>
      <c r="C83" s="94"/>
      <c r="D83" s="95"/>
      <c r="E83" s="284"/>
      <c r="F83" s="96"/>
      <c r="G83" s="276"/>
      <c r="H83" s="174"/>
      <c r="I83" s="94"/>
      <c r="J83" s="95"/>
      <c r="K83" s="284"/>
      <c r="L83" s="96"/>
      <c r="M83" s="95"/>
      <c r="N83" s="96"/>
      <c r="O83" s="169"/>
      <c r="P83" s="96"/>
    </row>
    <row r="84" spans="1:16" ht="19.5" customHeight="1">
      <c r="A84" s="173"/>
      <c r="B84" s="174"/>
      <c r="C84" s="94"/>
      <c r="D84" s="95"/>
      <c r="E84" s="284"/>
      <c r="F84" s="96"/>
      <c r="G84" s="276"/>
      <c r="H84" s="174"/>
      <c r="I84" s="94"/>
      <c r="J84" s="95"/>
      <c r="K84" s="284"/>
      <c r="L84" s="96"/>
      <c r="M84" s="95"/>
      <c r="N84" s="96"/>
      <c r="O84" s="169"/>
      <c r="P84" s="96"/>
    </row>
    <row r="85" spans="1:16" ht="19.5" customHeight="1">
      <c r="A85" s="173"/>
      <c r="B85" s="174"/>
      <c r="C85" s="94"/>
      <c r="D85" s="95"/>
      <c r="E85" s="284"/>
      <c r="F85" s="96"/>
      <c r="G85" s="276"/>
      <c r="H85" s="174"/>
      <c r="I85" s="94"/>
      <c r="J85" s="95"/>
      <c r="K85" s="284"/>
      <c r="L85" s="96"/>
      <c r="M85" s="95"/>
      <c r="N85" s="96"/>
      <c r="O85" s="169"/>
      <c r="P85" s="96"/>
    </row>
    <row r="86" spans="1:16" ht="19.5" customHeight="1">
      <c r="A86" s="173"/>
      <c r="B86" s="174"/>
      <c r="C86" s="94"/>
      <c r="D86" s="95"/>
      <c r="E86" s="284"/>
      <c r="F86" s="96"/>
      <c r="G86" s="276"/>
      <c r="H86" s="174"/>
      <c r="I86" s="94"/>
      <c r="J86" s="95"/>
      <c r="K86" s="284"/>
      <c r="L86" s="96"/>
      <c r="M86" s="95"/>
      <c r="N86" s="96"/>
      <c r="O86" s="169"/>
      <c r="P86" s="96"/>
    </row>
    <row r="87" spans="1:16" ht="19.5" customHeight="1" thickBot="1">
      <c r="A87" s="173"/>
      <c r="B87" s="175"/>
      <c r="C87" s="138"/>
      <c r="D87" s="172"/>
      <c r="E87" s="287"/>
      <c r="F87" s="288"/>
      <c r="G87" s="277"/>
      <c r="H87" s="175"/>
      <c r="I87" s="138"/>
      <c r="J87" s="172"/>
      <c r="K87" s="287"/>
      <c r="L87" s="288"/>
      <c r="M87" s="95"/>
      <c r="N87" s="96"/>
      <c r="O87" s="169"/>
      <c r="P87" s="96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U53"/>
  <sheetViews>
    <sheetView zoomScalePageLayoutView="0" workbookViewId="0" topLeftCell="A1">
      <pane ySplit="4" topLeftCell="A5" activePane="bottomLeft" state="frozen"/>
      <selection pane="topLeft" activeCell="B7" sqref="B7:O29"/>
      <selection pane="bottomLeft" activeCell="L21" sqref="L2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  <col min="20" max="20" width="11.28125" style="0" customWidth="1"/>
  </cols>
  <sheetData>
    <row r="1" spans="1:21" ht="26.25">
      <c r="A1" s="310" t="str">
        <f>Altalanos!$A$6</f>
        <v>Keszthely Város Szenior Bajnoksága</v>
      </c>
      <c r="B1" s="310"/>
      <c r="C1" s="310"/>
      <c r="D1" s="310"/>
      <c r="E1" s="310"/>
      <c r="F1" s="310"/>
      <c r="G1" s="176"/>
      <c r="H1" s="179" t="s">
        <v>47</v>
      </c>
      <c r="I1" s="177"/>
      <c r="J1" s="178"/>
      <c r="L1" s="180"/>
      <c r="M1" s="206"/>
      <c r="N1" s="208"/>
      <c r="O1" s="208" t="s">
        <v>5</v>
      </c>
      <c r="P1" s="208"/>
      <c r="Q1" s="261" t="s">
        <v>63</v>
      </c>
      <c r="R1" s="262" t="s">
        <v>69</v>
      </c>
      <c r="S1" s="210"/>
      <c r="T1" s="261" t="s">
        <v>63</v>
      </c>
      <c r="U1" s="281" t="s">
        <v>85</v>
      </c>
    </row>
    <row r="2" spans="1:21" ht="12.75">
      <c r="A2" s="181" t="s">
        <v>31</v>
      </c>
      <c r="B2" s="182"/>
      <c r="C2" s="182"/>
      <c r="D2" s="182"/>
      <c r="E2" s="289" t="str">
        <f>Altalanos!$B$8</f>
        <v>Fp100+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63" t="s">
        <v>70</v>
      </c>
      <c r="R2" s="264" t="s">
        <v>65</v>
      </c>
      <c r="S2" s="210"/>
      <c r="T2" s="263" t="s">
        <v>70</v>
      </c>
      <c r="U2" s="282" t="s">
        <v>86</v>
      </c>
    </row>
    <row r="3" spans="1:21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8"/>
      <c r="K3" s="52"/>
      <c r="L3" s="53" t="s">
        <v>19</v>
      </c>
      <c r="M3" s="52"/>
      <c r="N3" s="214"/>
      <c r="O3" s="213"/>
      <c r="P3" s="214"/>
      <c r="Q3" s="265" t="s">
        <v>71</v>
      </c>
      <c r="R3" s="266" t="s">
        <v>67</v>
      </c>
      <c r="S3" s="210"/>
      <c r="T3" s="265" t="s">
        <v>71</v>
      </c>
      <c r="U3" s="283" t="s">
        <v>72</v>
      </c>
    </row>
    <row r="4" spans="1:19" ht="13.5" thickBot="1">
      <c r="A4" s="311" t="str">
        <f>Altalanos!$A$10</f>
        <v>2020.08.28-30.</v>
      </c>
      <c r="B4" s="311"/>
      <c r="C4" s="311"/>
      <c r="D4" s="186"/>
      <c r="E4" s="187" t="str">
        <f>Altalanos!$C$10</f>
        <v>Keszthely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5"/>
      <c r="O4" s="216"/>
      <c r="P4" s="215"/>
      <c r="S4" s="210"/>
    </row>
    <row r="5" spans="1:19" ht="12.75">
      <c r="A5" s="34"/>
      <c r="B5" s="34" t="s">
        <v>30</v>
      </c>
      <c r="C5" s="202" t="s">
        <v>49</v>
      </c>
      <c r="D5" s="34" t="s">
        <v>25</v>
      </c>
      <c r="E5" s="34" t="s">
        <v>54</v>
      </c>
      <c r="F5" s="34"/>
      <c r="G5" s="34" t="s">
        <v>17</v>
      </c>
      <c r="H5" s="34"/>
      <c r="I5" s="34" t="s">
        <v>21</v>
      </c>
      <c r="J5" s="34"/>
      <c r="K5" s="247" t="s">
        <v>55</v>
      </c>
      <c r="L5" s="247" t="s">
        <v>56</v>
      </c>
      <c r="M5" s="247"/>
      <c r="N5" s="210"/>
      <c r="O5" s="210"/>
      <c r="P5" s="210"/>
      <c r="S5" s="210"/>
    </row>
    <row r="6" spans="1:19" ht="12.75">
      <c r="A6" s="192"/>
      <c r="B6" s="192"/>
      <c r="C6" s="246"/>
      <c r="D6" s="192"/>
      <c r="E6" s="192"/>
      <c r="F6" s="192"/>
      <c r="G6" s="192"/>
      <c r="H6" s="192"/>
      <c r="I6" s="192"/>
      <c r="J6" s="192"/>
      <c r="K6" s="259"/>
      <c r="L6" s="259"/>
      <c r="M6" s="259"/>
      <c r="N6" s="210"/>
      <c r="O6" s="210"/>
      <c r="P6" s="210"/>
      <c r="Q6" s="210"/>
      <c r="R6" s="210"/>
      <c r="S6" s="210"/>
    </row>
    <row r="7" spans="1:19" ht="13.5" customHeight="1">
      <c r="A7" s="192"/>
      <c r="B7" s="192"/>
      <c r="C7" s="204">
        <f>IF($B8="","",VLOOKUP($B8,'Fp100elő'!$A$7:$P$22,5))</f>
        <v>0</v>
      </c>
      <c r="D7" s="312">
        <f>IF($B8="","",VLOOKUP($B8,'Fp100elő'!$A$7:$P$23,15))</f>
        <v>0</v>
      </c>
      <c r="E7" s="201" t="str">
        <f>UPPER(IF($B8="","",VLOOKUP($B8,'Fp100elő'!$A$7:$P$22,2)))</f>
        <v>GÁL</v>
      </c>
      <c r="F7" s="203"/>
      <c r="G7" s="201" t="str">
        <f>IF($B8="","",VLOOKUP($B8,'Fp100elő'!$A$7:$P$22,3))</f>
        <v>Zoltán</v>
      </c>
      <c r="H7" s="203"/>
      <c r="I7" s="201">
        <f>IF($B8="","",VLOOKUP($B8,'Fp100elő'!$A$7:$P$22,4))</f>
        <v>0</v>
      </c>
      <c r="J7" s="192"/>
      <c r="K7" s="192"/>
      <c r="L7" s="293">
        <v>35</v>
      </c>
      <c r="M7" s="192"/>
      <c r="N7" s="210"/>
      <c r="O7" s="210"/>
      <c r="P7" s="210"/>
      <c r="Q7" s="210"/>
      <c r="R7" s="210"/>
      <c r="S7" s="210"/>
    </row>
    <row r="8" spans="1:19" ht="12.75">
      <c r="A8" s="251" t="s">
        <v>51</v>
      </c>
      <c r="B8" s="269">
        <v>1</v>
      </c>
      <c r="C8" s="204">
        <f>IF($B8="","",VLOOKUP($B8,'Fp100elő'!$A$7:$P$22,11))</f>
        <v>0</v>
      </c>
      <c r="D8" s="313"/>
      <c r="E8" s="201" t="str">
        <f>UPPER(IF($B8="","",VLOOKUP($B8,'Fp100elő'!$A$7:$P$22,8)))</f>
        <v>SÁKOVICS </v>
      </c>
      <c r="F8" s="203"/>
      <c r="G8" s="201" t="str">
        <f>IF($B8="","",VLOOKUP($B8,'Fp100elő'!$A$7:$P$22,9))</f>
        <v>Péter</v>
      </c>
      <c r="H8" s="203"/>
      <c r="I8" s="201">
        <f>IF($B8="","",VLOOKUP($B8,'Fp100elő'!$A$7:$P$22,10))</f>
        <v>0</v>
      </c>
      <c r="J8" s="192"/>
      <c r="K8" s="191">
        <v>3</v>
      </c>
      <c r="L8" s="294">
        <v>35</v>
      </c>
      <c r="M8" s="235"/>
      <c r="N8" s="210"/>
      <c r="O8" s="210"/>
      <c r="P8" s="210"/>
      <c r="Q8" s="210"/>
      <c r="R8" s="210"/>
      <c r="S8" s="210"/>
    </row>
    <row r="9" spans="1:19" ht="12.75">
      <c r="A9" s="217"/>
      <c r="B9" s="267"/>
      <c r="C9" s="256"/>
      <c r="D9" s="256"/>
      <c r="E9" s="257"/>
      <c r="F9" s="258"/>
      <c r="G9" s="257"/>
      <c r="H9" s="258"/>
      <c r="I9" s="257"/>
      <c r="J9" s="192"/>
      <c r="K9" s="235"/>
      <c r="L9" s="295"/>
      <c r="M9" s="235"/>
      <c r="N9" s="210"/>
      <c r="O9" s="210"/>
      <c r="P9" s="210"/>
      <c r="Q9" s="210"/>
      <c r="R9" s="210"/>
      <c r="S9" s="210"/>
    </row>
    <row r="10" spans="1:19" ht="12.75">
      <c r="A10" s="217"/>
      <c r="B10" s="267"/>
      <c r="C10" s="204">
        <f>IF($B11="","",VLOOKUP($B11,'Fp100elő'!$A$7:$P$22,5))</f>
        <v>0</v>
      </c>
      <c r="D10" s="312">
        <f>IF($B11="","",VLOOKUP($B11,'Fp100elő'!$A$7:$P$23,15))</f>
        <v>0</v>
      </c>
      <c r="E10" s="200" t="str">
        <f>UPPER(IF($B11="","",VLOOKUP($B11,'Fp100elő'!$A$7:$P$22,2)))</f>
        <v>EKE</v>
      </c>
      <c r="F10" s="205"/>
      <c r="G10" s="200" t="str">
        <f>IF($B11="","",VLOOKUP($B11,'Fp100elő'!$A$7:$P$22,3))</f>
        <v>László</v>
      </c>
      <c r="H10" s="205"/>
      <c r="I10" s="200">
        <f>IF($B11="","",VLOOKUP($B11,'Fp100elő'!$A$7:$P$22,4))</f>
        <v>0</v>
      </c>
      <c r="J10" s="192"/>
      <c r="K10" s="192"/>
      <c r="L10" s="293">
        <v>75</v>
      </c>
      <c r="M10" s="235"/>
      <c r="N10" s="210"/>
      <c r="O10" s="210"/>
      <c r="P10" s="210"/>
      <c r="Q10" s="210"/>
      <c r="R10" s="210"/>
      <c r="S10" s="210"/>
    </row>
    <row r="11" spans="1:19" ht="12.75">
      <c r="A11" s="217" t="s">
        <v>52</v>
      </c>
      <c r="B11" s="268">
        <v>3</v>
      </c>
      <c r="C11" s="204">
        <f>IF($B11="","",VLOOKUP($B11,'Fp100elő'!$A$7:$P$22,11))</f>
        <v>0</v>
      </c>
      <c r="D11" s="313"/>
      <c r="E11" s="200" t="str">
        <f>UPPER(IF($B11="","",VLOOKUP($B11,'Fp100elő'!$A$7:$P$22,8)))</f>
        <v>VÁRY</v>
      </c>
      <c r="F11" s="205"/>
      <c r="G11" s="200" t="str">
        <f>IF($B11="","",VLOOKUP($B11,'Fp100elő'!$A$7:$P$22,9))</f>
        <v>Zoltán</v>
      </c>
      <c r="H11" s="205"/>
      <c r="I11" s="200">
        <f>IF($B11="","",VLOOKUP($B11,'Fp100elő'!$A$7:$P$22,10))</f>
        <v>0</v>
      </c>
      <c r="J11" s="192"/>
      <c r="K11" s="191">
        <v>1</v>
      </c>
      <c r="L11" s="294">
        <v>75</v>
      </c>
      <c r="M11" s="235"/>
      <c r="N11" s="210"/>
      <c r="O11" s="210"/>
      <c r="P11" s="210"/>
      <c r="Q11" s="210"/>
      <c r="R11" s="210"/>
      <c r="S11" s="210"/>
    </row>
    <row r="12" spans="1:19" ht="12.75">
      <c r="A12" s="217"/>
      <c r="B12" s="267"/>
      <c r="C12" s="256"/>
      <c r="D12" s="256"/>
      <c r="E12" s="257"/>
      <c r="F12" s="258"/>
      <c r="G12" s="257"/>
      <c r="H12" s="258"/>
      <c r="I12" s="257"/>
      <c r="J12" s="192"/>
      <c r="K12" s="235"/>
      <c r="L12" s="295"/>
      <c r="M12" s="235"/>
      <c r="N12" s="210"/>
      <c r="O12" s="210"/>
      <c r="P12" s="210"/>
      <c r="Q12" s="210"/>
      <c r="R12" s="210"/>
      <c r="S12" s="210"/>
    </row>
    <row r="13" spans="1:19" ht="12.75">
      <c r="A13" s="217"/>
      <c r="B13" s="267"/>
      <c r="C13" s="204">
        <f>IF($B14="","",VLOOKUP($B14,'Fp100elő'!$A$7:$P$22,5))</f>
        <v>0</v>
      </c>
      <c r="D13" s="312">
        <f>IF($B14="","",VLOOKUP($B14,'Fp100elő'!$A$7:$P$23,15))</f>
        <v>0</v>
      </c>
      <c r="E13" s="200" t="str">
        <f>UPPER(IF($B14="","",VLOOKUP($B14,'Fp100elő'!$A$7:$P$22,2)))</f>
        <v>ULBRECHT</v>
      </c>
      <c r="F13" s="205"/>
      <c r="G13" s="200" t="str">
        <f>IF($B14="","",VLOOKUP($B14,'Fp100elő'!$A$7:$P$22,3))</f>
        <v>Gábor</v>
      </c>
      <c r="H13" s="205"/>
      <c r="I13" s="200">
        <f>IF($B14="","",VLOOKUP($B14,'Fp100elő'!$A$7:$P$22,4))</f>
        <v>0</v>
      </c>
      <c r="J13" s="192"/>
      <c r="K13" s="192"/>
      <c r="L13" s="293">
        <v>25</v>
      </c>
      <c r="M13" s="235"/>
      <c r="N13" s="210"/>
      <c r="O13" s="210"/>
      <c r="P13" s="210"/>
      <c r="Q13" s="210"/>
      <c r="R13" s="210"/>
      <c r="S13" s="210"/>
    </row>
    <row r="14" spans="1:19" ht="12.75">
      <c r="A14" s="217" t="s">
        <v>53</v>
      </c>
      <c r="B14" s="268">
        <v>5</v>
      </c>
      <c r="C14" s="204">
        <f>IF($B14="","",VLOOKUP($B14,'Fp100elő'!$A$7:$P$22,11))</f>
        <v>0</v>
      </c>
      <c r="D14" s="313"/>
      <c r="E14" s="200" t="str">
        <f>UPPER(IF($B14="","",VLOOKUP($B14,'Fp100elő'!$A$7:$P$22,8)))</f>
        <v>MAKAI</v>
      </c>
      <c r="F14" s="205"/>
      <c r="G14" s="200" t="str">
        <f>IF($B14="","",VLOOKUP($B14,'Fp100elő'!$A$7:$P$22,9))</f>
        <v>Károly</v>
      </c>
      <c r="H14" s="205"/>
      <c r="I14" s="200">
        <f>IF($B14="","",VLOOKUP($B14,'Fp100elő'!$A$7:$P$22,10))</f>
        <v>0</v>
      </c>
      <c r="J14" s="192"/>
      <c r="K14" s="191">
        <v>6</v>
      </c>
      <c r="L14" s="294">
        <v>25</v>
      </c>
      <c r="M14" s="235"/>
      <c r="N14" s="210"/>
      <c r="O14" s="210"/>
      <c r="P14" s="210"/>
      <c r="Q14" s="210"/>
      <c r="R14" s="210"/>
      <c r="S14" s="210"/>
    </row>
    <row r="15" spans="1:13" ht="12.75">
      <c r="A15" s="192"/>
      <c r="B15" s="217"/>
      <c r="C15" s="246"/>
      <c r="D15" s="192"/>
      <c r="E15" s="192"/>
      <c r="F15" s="192"/>
      <c r="G15" s="192"/>
      <c r="H15" s="192"/>
      <c r="I15" s="192"/>
      <c r="J15" s="192"/>
      <c r="K15" s="259"/>
      <c r="L15" s="296"/>
      <c r="M15" s="192"/>
    </row>
    <row r="16" spans="1:13" ht="12.75">
      <c r="A16" s="192"/>
      <c r="B16" s="217"/>
      <c r="C16" s="204">
        <f>IF($B17="","",VLOOKUP($B17,'Fp100elő'!$A$7:$P$22,5))</f>
        <v>0</v>
      </c>
      <c r="D16" s="312">
        <f>IF($B17="","",VLOOKUP($B17,'Fp100elő'!$A$7:$P$23,15))</f>
        <v>0</v>
      </c>
      <c r="E16" s="201" t="str">
        <f>UPPER(IF($B17="","",VLOOKUP($B17,'Fp100elő'!$A$7:$P$22,2)))</f>
        <v>MÁRTON </v>
      </c>
      <c r="F16" s="203"/>
      <c r="G16" s="201" t="str">
        <f>IF($B17="","",VLOOKUP($B17,'Fp100elő'!$A$7:$P$22,3))</f>
        <v>Kálmán</v>
      </c>
      <c r="H16" s="203"/>
      <c r="I16" s="201">
        <f>IF($B17="","",VLOOKUP($B17,'Fp100elő'!$A$7:$P$22,4))</f>
        <v>0</v>
      </c>
      <c r="J16" s="192"/>
      <c r="K16" s="192"/>
      <c r="L16" s="293">
        <v>50</v>
      </c>
      <c r="M16" s="192"/>
    </row>
    <row r="17" spans="1:13" ht="12.75">
      <c r="A17" s="251" t="s">
        <v>57</v>
      </c>
      <c r="B17" s="269">
        <v>2</v>
      </c>
      <c r="C17" s="204">
        <f>IF($B17="","",VLOOKUP($B17,'Fp100elő'!$A$7:$P$22,11))</f>
        <v>0</v>
      </c>
      <c r="D17" s="313"/>
      <c r="E17" s="201" t="str">
        <f>UPPER(IF($B17="","",VLOOKUP($B17,'Fp100elő'!$A$7:$P$22,8)))</f>
        <v>ERDEI </v>
      </c>
      <c r="F17" s="203"/>
      <c r="G17" s="201" t="str">
        <f>IF($B17="","",VLOOKUP($B17,'Fp100elő'!$A$7:$P$22,9))</f>
        <v>Csaba</v>
      </c>
      <c r="H17" s="203"/>
      <c r="I17" s="201">
        <f>IF($B17="","",VLOOKUP($B17,'Fp100elő'!$A$7:$P$22,10))</f>
        <v>0</v>
      </c>
      <c r="J17" s="192"/>
      <c r="K17" s="191">
        <v>2</v>
      </c>
      <c r="L17" s="294">
        <v>50</v>
      </c>
      <c r="M17" s="192"/>
    </row>
    <row r="18" spans="1:13" ht="12.75">
      <c r="A18" s="217"/>
      <c r="B18" s="267"/>
      <c r="C18" s="256"/>
      <c r="D18" s="256"/>
      <c r="E18" s="257"/>
      <c r="F18" s="258"/>
      <c r="G18" s="257"/>
      <c r="H18" s="258"/>
      <c r="I18" s="257"/>
      <c r="J18" s="192"/>
      <c r="K18" s="235"/>
      <c r="L18" s="295"/>
      <c r="M18" s="192"/>
    </row>
    <row r="19" spans="1:13" ht="12.75">
      <c r="A19" s="217"/>
      <c r="B19" s="267"/>
      <c r="C19" s="204">
        <f>IF($B20="","",VLOOKUP($B20,'Fp100elő'!$A$7:$P$22,5))</f>
        <v>0</v>
      </c>
      <c r="D19" s="312">
        <f>IF($B20="","",VLOOKUP($B20,'Fp100elő'!$A$7:$P$23,15))</f>
        <v>0</v>
      </c>
      <c r="E19" s="200" t="str">
        <f>UPPER(IF($B20="","",VLOOKUP($B20,'Fp100elő'!$A$7:$P$22,2)))</f>
        <v>BÖLKÉNY</v>
      </c>
      <c r="F19" s="205"/>
      <c r="G19" s="200" t="str">
        <f>IF($B20="","",VLOOKUP($B20,'Fp100elő'!$A$7:$P$22,3))</f>
        <v>László</v>
      </c>
      <c r="H19" s="205"/>
      <c r="I19" s="200">
        <f>IF($B20="","",VLOOKUP($B20,'Fp100elő'!$A$7:$P$22,4))</f>
        <v>0</v>
      </c>
      <c r="J19" s="192"/>
      <c r="K19" s="192"/>
      <c r="L19" s="293">
        <v>25</v>
      </c>
      <c r="M19" s="192"/>
    </row>
    <row r="20" spans="1:13" ht="12.75">
      <c r="A20" s="217" t="s">
        <v>58</v>
      </c>
      <c r="B20" s="268">
        <v>6</v>
      </c>
      <c r="C20" s="204">
        <f>IF($B20="","",VLOOKUP($B20,'Fp100elő'!$A$7:$P$22,11))</f>
        <v>0</v>
      </c>
      <c r="D20" s="313"/>
      <c r="E20" s="200" t="str">
        <f>UPPER(IF($B20="","",VLOOKUP($B20,'Fp100elő'!$A$7:$P$22,8)))</f>
        <v>RÁCZ</v>
      </c>
      <c r="F20" s="205"/>
      <c r="G20" s="200" t="str">
        <f>IF($B20="","",VLOOKUP($B20,'Fp100elő'!$A$7:$P$22,9))</f>
        <v>József</v>
      </c>
      <c r="H20" s="205"/>
      <c r="I20" s="200">
        <f>IF($B20="","",VLOOKUP($B20,'Fp100elő'!$A$7:$P$22,10))</f>
        <v>0</v>
      </c>
      <c r="J20" s="192"/>
      <c r="K20" s="191">
        <v>5</v>
      </c>
      <c r="L20" s="294">
        <v>25</v>
      </c>
      <c r="M20" s="192"/>
    </row>
    <row r="21" spans="1:13" ht="12.75">
      <c r="A21" s="217"/>
      <c r="B21" s="267"/>
      <c r="C21" s="256"/>
      <c r="D21" s="256"/>
      <c r="E21" s="257"/>
      <c r="F21" s="258"/>
      <c r="G21" s="257"/>
      <c r="H21" s="258"/>
      <c r="I21" s="257"/>
      <c r="J21" s="192"/>
      <c r="K21" s="235"/>
      <c r="L21" s="295"/>
      <c r="M21" s="192"/>
    </row>
    <row r="22" spans="1:13" ht="12.75">
      <c r="A22" s="217"/>
      <c r="B22" s="267"/>
      <c r="C22" s="204">
        <f>IF($B23="","",VLOOKUP($B23,'Fp100elő'!$A$7:$P$22,5))</f>
        <v>0</v>
      </c>
      <c r="D22" s="312">
        <f>IF($B23="","",VLOOKUP($B23,'Fp100elő'!$A$7:$P$23,15))</f>
        <v>0</v>
      </c>
      <c r="E22" s="200" t="str">
        <f>UPPER(IF($B23="","",VLOOKUP($B23,'Fp100elő'!$A$7:$P$22,2)))</f>
        <v>BARTA </v>
      </c>
      <c r="F22" s="205"/>
      <c r="G22" s="200" t="str">
        <f>IF($B23="","",VLOOKUP($B23,'Fp100elő'!$A$7:$P$22,3))</f>
        <v>Attila</v>
      </c>
      <c r="H22" s="205"/>
      <c r="I22" s="200">
        <f>IF($B23="","",VLOOKUP($B23,'Fp100elő'!$A$7:$P$22,4))</f>
        <v>0</v>
      </c>
      <c r="J22" s="192"/>
      <c r="K22" s="192"/>
      <c r="L22" s="293">
        <v>35</v>
      </c>
      <c r="M22" s="192"/>
    </row>
    <row r="23" spans="1:13" ht="12.75">
      <c r="A23" s="217" t="s">
        <v>59</v>
      </c>
      <c r="B23" s="268">
        <v>4</v>
      </c>
      <c r="C23" s="204">
        <f>IF($B23="","",VLOOKUP($B23,'Fp100elő'!$A$7:$P$22,11))</f>
        <v>0</v>
      </c>
      <c r="D23" s="313"/>
      <c r="E23" s="200" t="str">
        <f>UPPER(IF($B23="","",VLOOKUP($B23,'Fp100elő'!$A$7:$P$22,8)))</f>
        <v>DOBOSI</v>
      </c>
      <c r="F23" s="205"/>
      <c r="G23" s="200" t="str">
        <f>IF($B23="","",VLOOKUP($B23,'Fp100elő'!$A$7:$P$22,9))</f>
        <v>Csaba</v>
      </c>
      <c r="H23" s="205"/>
      <c r="I23" s="200">
        <f>IF($B23="","",VLOOKUP($B23,'Fp100elő'!$A$7:$P$22,10))</f>
        <v>0</v>
      </c>
      <c r="J23" s="192"/>
      <c r="K23" s="191">
        <v>4</v>
      </c>
      <c r="L23" s="294">
        <v>35</v>
      </c>
      <c r="M23" s="192"/>
    </row>
    <row r="24" spans="1:13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</row>
    <row r="25" spans="1:13" ht="12.75">
      <c r="A25" s="192"/>
      <c r="B25" s="192"/>
      <c r="C25" s="192"/>
      <c r="D25" s="291"/>
      <c r="E25" s="291"/>
      <c r="F25" s="291"/>
      <c r="G25" s="291"/>
      <c r="H25" s="291"/>
      <c r="I25" s="291"/>
      <c r="J25" s="291"/>
      <c r="K25" s="192"/>
      <c r="L25" s="192"/>
      <c r="M25" s="192"/>
    </row>
    <row r="26" spans="1:13" ht="18.75" customHeight="1">
      <c r="A26" s="192"/>
      <c r="B26" s="314"/>
      <c r="C26" s="314"/>
      <c r="D26" s="308" t="str">
        <f>CONCATENATE(E7,"/",E8)</f>
        <v>GÁL/SÁKOVICS </v>
      </c>
      <c r="E26" s="308"/>
      <c r="F26" s="308" t="str">
        <f>CONCATENATE(E10,"/",E11)</f>
        <v>EKE/VÁRY</v>
      </c>
      <c r="G26" s="308"/>
      <c r="H26" s="308" t="str">
        <f>CONCATENATE(E13,"/",E14)</f>
        <v>ULBRECHT/MAKAI</v>
      </c>
      <c r="I26" s="308"/>
      <c r="J26" s="291"/>
      <c r="K26" s="192"/>
      <c r="L26" s="192"/>
      <c r="M26" s="252" t="s">
        <v>55</v>
      </c>
    </row>
    <row r="27" spans="1:13" ht="18.75" customHeight="1">
      <c r="A27" s="250" t="s">
        <v>51</v>
      </c>
      <c r="B27" s="306" t="str">
        <f>CONCATENATE(E7,"/",E8)</f>
        <v>GÁL/SÁKOVICS </v>
      </c>
      <c r="C27" s="306"/>
      <c r="D27" s="309"/>
      <c r="E27" s="309"/>
      <c r="F27" s="304" t="s">
        <v>154</v>
      </c>
      <c r="G27" s="305"/>
      <c r="H27" s="304" t="s">
        <v>158</v>
      </c>
      <c r="I27" s="305"/>
      <c r="J27" s="291"/>
      <c r="K27" s="192"/>
      <c r="L27" s="192"/>
      <c r="M27" s="254">
        <v>2</v>
      </c>
    </row>
    <row r="28" spans="1:13" ht="18.75" customHeight="1">
      <c r="A28" s="250" t="s">
        <v>52</v>
      </c>
      <c r="B28" s="306" t="str">
        <f>CONCATENATE(E10,"/",E11)</f>
        <v>EKE/VÁRY</v>
      </c>
      <c r="C28" s="306"/>
      <c r="D28" s="304" t="s">
        <v>152</v>
      </c>
      <c r="E28" s="305"/>
      <c r="F28" s="309"/>
      <c r="G28" s="309"/>
      <c r="H28" s="304" t="s">
        <v>159</v>
      </c>
      <c r="I28" s="305"/>
      <c r="J28" s="291"/>
      <c r="K28" s="192"/>
      <c r="L28" s="192"/>
      <c r="M28" s="254">
        <v>1</v>
      </c>
    </row>
    <row r="29" spans="1:13" ht="18.75" customHeight="1">
      <c r="A29" s="250" t="s">
        <v>53</v>
      </c>
      <c r="B29" s="306" t="str">
        <f>CONCATENATE(E13,"/",E14)</f>
        <v>ULBRECHT/MAKAI</v>
      </c>
      <c r="C29" s="306"/>
      <c r="D29" s="304" t="s">
        <v>160</v>
      </c>
      <c r="E29" s="305"/>
      <c r="F29" s="304" t="s">
        <v>161</v>
      </c>
      <c r="G29" s="305"/>
      <c r="H29" s="309"/>
      <c r="I29" s="309"/>
      <c r="J29" s="291"/>
      <c r="K29" s="192"/>
      <c r="L29" s="192"/>
      <c r="M29" s="254">
        <v>3</v>
      </c>
    </row>
    <row r="30" spans="1:13" ht="12.75">
      <c r="A30" s="192"/>
      <c r="B30" s="192"/>
      <c r="C30" s="192"/>
      <c r="D30" s="291"/>
      <c r="E30" s="291"/>
      <c r="F30" s="291"/>
      <c r="G30" s="291"/>
      <c r="H30" s="291"/>
      <c r="I30" s="291"/>
      <c r="J30" s="291"/>
      <c r="K30" s="192"/>
      <c r="L30" s="192"/>
      <c r="M30" s="192"/>
    </row>
    <row r="31" spans="1:13" ht="18.75" customHeight="1">
      <c r="A31" s="192"/>
      <c r="B31" s="314"/>
      <c r="C31" s="314"/>
      <c r="D31" s="308" t="str">
        <f>CONCATENATE(E16,"/",E17)</f>
        <v>MÁRTON /ERDEI </v>
      </c>
      <c r="E31" s="308"/>
      <c r="F31" s="308" t="str">
        <f>CONCATENATE(E19,"/",E20)</f>
        <v>BÖLKÉNY/RÁCZ</v>
      </c>
      <c r="G31" s="308"/>
      <c r="H31" s="308" t="str">
        <f>CONCATENATE(E22,"/",E23)</f>
        <v>BARTA /DOBOSI</v>
      </c>
      <c r="I31" s="308"/>
      <c r="J31" s="291"/>
      <c r="K31" s="192"/>
      <c r="L31" s="192"/>
      <c r="M31" s="255"/>
    </row>
    <row r="32" spans="1:13" ht="18.75" customHeight="1">
      <c r="A32" s="250" t="s">
        <v>57</v>
      </c>
      <c r="B32" s="306" t="str">
        <f>CONCATENATE(E16,"/",E17)</f>
        <v>MÁRTON /ERDEI </v>
      </c>
      <c r="C32" s="306"/>
      <c r="D32" s="309"/>
      <c r="E32" s="309"/>
      <c r="F32" s="304" t="s">
        <v>152</v>
      </c>
      <c r="G32" s="305"/>
      <c r="H32" s="304" t="s">
        <v>152</v>
      </c>
      <c r="I32" s="305"/>
      <c r="J32" s="291"/>
      <c r="K32" s="192"/>
      <c r="L32" s="192"/>
      <c r="M32" s="254">
        <v>1</v>
      </c>
    </row>
    <row r="33" spans="1:13" ht="18.75" customHeight="1">
      <c r="A33" s="250" t="s">
        <v>58</v>
      </c>
      <c r="B33" s="306" t="str">
        <f>CONCATENATE(E19,"/",E20)</f>
        <v>BÖLKÉNY/RÁCZ</v>
      </c>
      <c r="C33" s="306"/>
      <c r="D33" s="304" t="s">
        <v>154</v>
      </c>
      <c r="E33" s="305"/>
      <c r="F33" s="309"/>
      <c r="G33" s="309"/>
      <c r="H33" s="304" t="s">
        <v>155</v>
      </c>
      <c r="I33" s="305"/>
      <c r="J33" s="291"/>
      <c r="K33" s="192"/>
      <c r="L33" s="192"/>
      <c r="M33" s="254">
        <v>3</v>
      </c>
    </row>
    <row r="34" spans="1:13" ht="18.75" customHeight="1">
      <c r="A34" s="250" t="s">
        <v>59</v>
      </c>
      <c r="B34" s="306" t="str">
        <f>CONCATENATE(E22,"/",E23)</f>
        <v>BARTA /DOBOSI</v>
      </c>
      <c r="C34" s="306"/>
      <c r="D34" s="304" t="s">
        <v>154</v>
      </c>
      <c r="E34" s="305"/>
      <c r="F34" s="304" t="s">
        <v>157</v>
      </c>
      <c r="G34" s="305"/>
      <c r="H34" s="309"/>
      <c r="I34" s="309"/>
      <c r="J34" s="291"/>
      <c r="K34" s="192"/>
      <c r="L34" s="192"/>
      <c r="M34" s="254">
        <v>2</v>
      </c>
    </row>
    <row r="35" spans="1:13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</row>
    <row r="36" spans="1:13" ht="12.75">
      <c r="A36" s="192" t="s">
        <v>36</v>
      </c>
      <c r="B36" s="192"/>
      <c r="C36" s="315" t="str">
        <f>IF(M27=1,B27,IF(M28=1,B28,IF(M29=1,B29,"")))</f>
        <v>EKE/VÁRY</v>
      </c>
      <c r="D36" s="315"/>
      <c r="E36" s="217" t="s">
        <v>61</v>
      </c>
      <c r="F36" s="316" t="str">
        <f>IF(M32=1,B32,IF(M33=1,B33,IF(M34=1,B34,"")))</f>
        <v>MÁRTON /ERDEI </v>
      </c>
      <c r="G36" s="316"/>
      <c r="H36" s="291"/>
      <c r="I36" s="292" t="s">
        <v>162</v>
      </c>
      <c r="J36" s="291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217"/>
      <c r="G37" s="217"/>
      <c r="H37" s="291"/>
      <c r="I37" s="291"/>
      <c r="J37" s="291"/>
      <c r="K37" s="192"/>
      <c r="L37" s="192"/>
      <c r="M37" s="192"/>
    </row>
    <row r="38" spans="1:13" ht="12.75">
      <c r="A38" s="192" t="s">
        <v>60</v>
      </c>
      <c r="B38" s="192"/>
      <c r="C38" s="315" t="str">
        <f>IF(M27=2,B27,IF(M28=2,B28,IF(M29=2,B29,"")))</f>
        <v>GÁL/SÁKOVICS </v>
      </c>
      <c r="D38" s="315"/>
      <c r="E38" s="217" t="s">
        <v>61</v>
      </c>
      <c r="F38" s="316" t="str">
        <f>IF(M32=2,B32,IF(M33=2,B33,IF(M34=2,B34,"")))</f>
        <v>BARTA /DOBOSI</v>
      </c>
      <c r="G38" s="316"/>
      <c r="H38" s="291"/>
      <c r="I38" s="292" t="s">
        <v>165</v>
      </c>
      <c r="J38" s="291"/>
      <c r="K38" s="192"/>
      <c r="L38" s="192"/>
      <c r="M38" s="192"/>
    </row>
    <row r="39" spans="1:13" ht="12.75">
      <c r="A39" s="192"/>
      <c r="B39" s="192"/>
      <c r="C39" s="253"/>
      <c r="D39" s="253"/>
      <c r="E39" s="217"/>
      <c r="F39" s="253"/>
      <c r="G39" s="253"/>
      <c r="H39" s="291"/>
      <c r="I39" s="291"/>
      <c r="J39" s="291"/>
      <c r="K39" s="192"/>
      <c r="L39" s="192"/>
      <c r="M39" s="192"/>
    </row>
    <row r="40" spans="1:13" ht="12.75">
      <c r="A40" s="192" t="s">
        <v>62</v>
      </c>
      <c r="B40" s="192"/>
      <c r="C40" s="316" t="str">
        <f>IF(M27=3,B27,IF(M28=3,B28,IF(M29=3,B29,"")))</f>
        <v>ULBRECHT/MAKAI</v>
      </c>
      <c r="D40" s="316"/>
      <c r="E40" s="217" t="s">
        <v>61</v>
      </c>
      <c r="F40" s="315" t="str">
        <f>IF(M32=3,B32,IF(M33=3,B33,IF(M34=3,B34,"")))</f>
        <v>BÖLKÉNY/RÁCZ</v>
      </c>
      <c r="G40" s="315"/>
      <c r="H40" s="291"/>
      <c r="I40" s="292" t="s">
        <v>156</v>
      </c>
      <c r="J40" s="291"/>
      <c r="K40" s="192"/>
      <c r="L40" s="192"/>
      <c r="M40" s="192"/>
    </row>
    <row r="41" spans="1:13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spans="1:19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1"/>
      <c r="M42" s="192"/>
      <c r="O42" s="210"/>
      <c r="P42" s="210"/>
      <c r="Q42" s="210"/>
      <c r="R42" s="210"/>
      <c r="S42" s="210"/>
    </row>
    <row r="43" spans="1:19" ht="12.75">
      <c r="A43" s="111" t="s">
        <v>25</v>
      </c>
      <c r="B43" s="112"/>
      <c r="C43" s="159"/>
      <c r="D43" s="224" t="s">
        <v>0</v>
      </c>
      <c r="E43" s="225" t="s">
        <v>27</v>
      </c>
      <c r="F43" s="244"/>
      <c r="G43" s="224" t="s">
        <v>0</v>
      </c>
      <c r="H43" s="225" t="s">
        <v>33</v>
      </c>
      <c r="I43" s="133"/>
      <c r="J43" s="225" t="s">
        <v>34</v>
      </c>
      <c r="K43" s="132" t="s">
        <v>35</v>
      </c>
      <c r="L43" s="34"/>
      <c r="M43" s="244"/>
      <c r="O43" s="210"/>
      <c r="P43" s="218"/>
      <c r="Q43" s="218"/>
      <c r="R43" s="219"/>
      <c r="S43" s="210"/>
    </row>
    <row r="44" spans="1:19" ht="12.75">
      <c r="A44" s="195" t="s">
        <v>26</v>
      </c>
      <c r="B44" s="196"/>
      <c r="C44" s="197"/>
      <c r="D44" s="226">
        <v>1</v>
      </c>
      <c r="E44" s="307" t="str">
        <f>IF(D44&gt;$R$50,,UPPER(VLOOKUP(D44,'Fp100elő'!$A$7:$L$23,2)))</f>
        <v>GÁL</v>
      </c>
      <c r="F44" s="307"/>
      <c r="G44" s="238" t="s">
        <v>1</v>
      </c>
      <c r="H44" s="196"/>
      <c r="I44" s="227"/>
      <c r="J44" s="239"/>
      <c r="K44" s="193" t="s">
        <v>28</v>
      </c>
      <c r="L44" s="245"/>
      <c r="M44" s="228"/>
      <c r="O44" s="210"/>
      <c r="P44" s="220"/>
      <c r="Q44" s="220"/>
      <c r="R44" s="221"/>
      <c r="S44" s="210"/>
    </row>
    <row r="45" spans="1:19" ht="12.75">
      <c r="A45" s="198" t="s">
        <v>32</v>
      </c>
      <c r="B45" s="131"/>
      <c r="C45" s="199"/>
      <c r="D45" s="229"/>
      <c r="E45" s="303" t="str">
        <f>IF(D44&gt;$R$50,,UPPER(VLOOKUP(D44,'Fp100elő'!$A$7:$L$23,8)))</f>
        <v>SÁKOVICS </v>
      </c>
      <c r="F45" s="317"/>
      <c r="G45" s="230"/>
      <c r="H45" s="231"/>
      <c r="I45" s="232"/>
      <c r="J45" s="84"/>
      <c r="K45" s="242"/>
      <c r="L45" s="191"/>
      <c r="M45" s="237"/>
      <c r="O45" s="210"/>
      <c r="P45" s="221"/>
      <c r="Q45" s="222"/>
      <c r="R45" s="221"/>
      <c r="S45" s="210"/>
    </row>
    <row r="46" spans="1:19" ht="12.75">
      <c r="A46" s="147"/>
      <c r="B46" s="148"/>
      <c r="C46" s="149"/>
      <c r="D46" s="229" t="s">
        <v>2</v>
      </c>
      <c r="E46" s="303" t="str">
        <f>IF(D44&gt;$R$50,,UPPER(VLOOKUP((D44+1),'Fp100elő'!$A$7:$L$23,2)))</f>
        <v>MÁRTON </v>
      </c>
      <c r="F46" s="303"/>
      <c r="G46" s="240" t="s">
        <v>2</v>
      </c>
      <c r="H46" s="231"/>
      <c r="I46" s="232"/>
      <c r="J46" s="84"/>
      <c r="K46" s="193" t="s">
        <v>29</v>
      </c>
      <c r="L46" s="245"/>
      <c r="M46" s="228"/>
      <c r="O46" s="210"/>
      <c r="P46" s="220"/>
      <c r="Q46" s="220"/>
      <c r="R46" s="221"/>
      <c r="S46" s="210"/>
    </row>
    <row r="47" spans="1:19" ht="12.75">
      <c r="A47" s="114"/>
      <c r="B47" s="157"/>
      <c r="C47" s="115"/>
      <c r="D47" s="229"/>
      <c r="E47" s="303" t="str">
        <f>IF(D44&gt;$R$50,,UPPER(VLOOKUP((D44+1),'Fp100elő'!$A$7:$L$23,8)))</f>
        <v>ERDEI </v>
      </c>
      <c r="F47" s="303"/>
      <c r="G47" s="240"/>
      <c r="H47" s="231"/>
      <c r="I47" s="232"/>
      <c r="J47" s="84"/>
      <c r="K47" s="243"/>
      <c r="L47" s="235"/>
      <c r="M47" s="233"/>
      <c r="O47" s="210"/>
      <c r="P47" s="221"/>
      <c r="Q47" s="222"/>
      <c r="R47" s="221"/>
      <c r="S47" s="210"/>
    </row>
    <row r="48" spans="1:19" ht="12.75">
      <c r="A48" s="135"/>
      <c r="B48" s="150"/>
      <c r="C48" s="158"/>
      <c r="D48" s="229"/>
      <c r="E48" s="234"/>
      <c r="F48" s="235"/>
      <c r="G48" s="240" t="s">
        <v>3</v>
      </c>
      <c r="H48" s="231"/>
      <c r="I48" s="232"/>
      <c r="J48" s="84"/>
      <c r="K48" s="198"/>
      <c r="L48" s="191"/>
      <c r="M48" s="237"/>
      <c r="O48" s="210"/>
      <c r="P48" s="221"/>
      <c r="Q48" s="222"/>
      <c r="R48" s="221"/>
      <c r="S48" s="210"/>
    </row>
    <row r="49" spans="1:19" ht="12.75">
      <c r="A49" s="136"/>
      <c r="B49" s="152"/>
      <c r="C49" s="115"/>
      <c r="D49" s="229"/>
      <c r="E49" s="234"/>
      <c r="F49" s="235"/>
      <c r="G49" s="240"/>
      <c r="H49" s="231"/>
      <c r="I49" s="232"/>
      <c r="J49" s="84"/>
      <c r="K49" s="193" t="s">
        <v>23</v>
      </c>
      <c r="L49" s="245"/>
      <c r="M49" s="228"/>
      <c r="O49" s="210"/>
      <c r="P49" s="220"/>
      <c r="Q49" s="220"/>
      <c r="R49" s="221"/>
      <c r="S49" s="210"/>
    </row>
    <row r="50" spans="1:19" ht="12.75">
      <c r="A50" s="136"/>
      <c r="B50" s="152"/>
      <c r="C50" s="145"/>
      <c r="D50" s="229"/>
      <c r="E50" s="234"/>
      <c r="F50" s="235"/>
      <c r="G50" s="240" t="s">
        <v>4</v>
      </c>
      <c r="H50" s="231"/>
      <c r="I50" s="232"/>
      <c r="J50" s="84"/>
      <c r="K50" s="243"/>
      <c r="L50" s="235"/>
      <c r="M50" s="233"/>
      <c r="O50" s="210"/>
      <c r="P50" s="221"/>
      <c r="Q50" s="222"/>
      <c r="R50" s="221" t="s">
        <v>73</v>
      </c>
      <c r="S50" s="210"/>
    </row>
    <row r="51" spans="1:19" ht="12.75">
      <c r="A51" s="137"/>
      <c r="B51" s="134"/>
      <c r="C51" s="146"/>
      <c r="D51" s="236"/>
      <c r="E51" s="116"/>
      <c r="F51" s="191"/>
      <c r="G51" s="241"/>
      <c r="H51" s="131"/>
      <c r="I51" s="194"/>
      <c r="J51" s="117"/>
      <c r="K51" s="198" t="str">
        <f>L4</f>
        <v>Kádár László</v>
      </c>
      <c r="L51" s="191"/>
      <c r="M51" s="237"/>
      <c r="O51" s="210"/>
      <c r="P51" s="221"/>
      <c r="Q51" s="222"/>
      <c r="R51" s="223"/>
      <c r="S51" s="210"/>
    </row>
    <row r="52" spans="15:19" ht="12.75">
      <c r="O52" s="210"/>
      <c r="P52" s="210"/>
      <c r="Q52" s="210"/>
      <c r="R52" s="210"/>
      <c r="S52" s="210"/>
    </row>
    <row r="53" spans="15:19" ht="12.75">
      <c r="O53" s="210"/>
      <c r="P53" s="210"/>
      <c r="Q53" s="210"/>
      <c r="R53" s="210"/>
      <c r="S53" s="210"/>
    </row>
  </sheetData>
  <sheetProtection/>
  <mergeCells count="50">
    <mergeCell ref="A1:F1"/>
    <mergeCell ref="A4:C4"/>
    <mergeCell ref="D7:D8"/>
    <mergeCell ref="D10:D11"/>
    <mergeCell ref="D13:D14"/>
    <mergeCell ref="D16:D17"/>
    <mergeCell ref="D19:D20"/>
    <mergeCell ref="D22:D23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C36:D36"/>
    <mergeCell ref="F36:G36"/>
    <mergeCell ref="E46:F46"/>
    <mergeCell ref="E47:F47"/>
    <mergeCell ref="C38:D38"/>
    <mergeCell ref="F38:G38"/>
    <mergeCell ref="C40:D40"/>
    <mergeCell ref="F40:G40"/>
    <mergeCell ref="E44:F44"/>
    <mergeCell ref="E45:F45"/>
  </mergeCells>
  <conditionalFormatting sqref="R51">
    <cfRule type="expression" priority="8" dxfId="0" stopIfTrue="1">
      <formula>$O$1="CU"</formula>
    </cfRule>
  </conditionalFormatting>
  <conditionalFormatting sqref="E7:E14 E16:E23">
    <cfRule type="cellIs" priority="7" dxfId="1" operator="equal" stopIfTrue="1">
      <formula>"Bye"</formula>
    </cfRule>
  </conditionalFormatting>
  <conditionalFormatting sqref="E8">
    <cfRule type="cellIs" priority="6" dxfId="1" operator="equal" stopIfTrue="1">
      <formula>"Bye"</formula>
    </cfRule>
  </conditionalFormatting>
  <conditionalFormatting sqref="E11">
    <cfRule type="cellIs" priority="5" dxfId="1" operator="equal" stopIfTrue="1">
      <formula>"Bye"</formula>
    </cfRule>
  </conditionalFormatting>
  <conditionalFormatting sqref="E14">
    <cfRule type="cellIs" priority="4" dxfId="1" operator="equal" stopIfTrue="1">
      <formula>"Bye"</formula>
    </cfRule>
  </conditionalFormatting>
  <conditionalFormatting sqref="E17">
    <cfRule type="cellIs" priority="3" dxfId="1" operator="equal" stopIfTrue="1">
      <formula>"Bye"</formula>
    </cfRule>
  </conditionalFormatting>
  <conditionalFormatting sqref="E20">
    <cfRule type="cellIs" priority="2" dxfId="1" operator="equal" stopIfTrue="1">
      <formula>"Bye"</formula>
    </cfRule>
  </conditionalFormatting>
  <conditionalFormatting sqref="E23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3" sqref="F3"/>
      <selection pane="bottomLeft" activeCell="I11" sqref="I11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1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Keszthely Város Szenior Bajnoksága</v>
      </c>
      <c r="B1" s="86"/>
      <c r="C1" s="86"/>
      <c r="D1" s="87"/>
      <c r="E1" s="87"/>
      <c r="F1" s="151"/>
      <c r="G1" s="151"/>
      <c r="H1" s="156" t="s">
        <v>39</v>
      </c>
      <c r="I1" s="87"/>
      <c r="J1" s="88"/>
      <c r="K1" s="88"/>
      <c r="L1" s="88"/>
      <c r="M1" s="88"/>
      <c r="N1" s="88"/>
      <c r="O1" s="121"/>
      <c r="P1" s="97"/>
    </row>
    <row r="2" spans="1:16" ht="13.5" thickBot="1">
      <c r="A2" s="89" t="str">
        <f>Altalanos!$A$8</f>
        <v>Np130+</v>
      </c>
      <c r="B2" s="89" t="s">
        <v>31</v>
      </c>
      <c r="C2" s="161" t="str">
        <f>Altalanos!$C$8</f>
        <v>Fp130+</v>
      </c>
      <c r="D2" s="122"/>
      <c r="E2" s="122"/>
      <c r="F2" s="122"/>
      <c r="G2" s="122"/>
      <c r="H2" s="156" t="s">
        <v>40</v>
      </c>
      <c r="I2" s="92"/>
      <c r="J2" s="92"/>
      <c r="K2" s="82"/>
      <c r="L2" s="82"/>
      <c r="M2" s="82"/>
      <c r="N2" s="82"/>
      <c r="O2" s="123"/>
      <c r="P2" s="98"/>
    </row>
    <row r="3" spans="1:16" s="2" customFormat="1" ht="12.75">
      <c r="A3" s="162" t="s">
        <v>46</v>
      </c>
      <c r="B3" s="163"/>
      <c r="C3" s="164"/>
      <c r="D3" s="165"/>
      <c r="E3" s="166"/>
      <c r="F3" s="21"/>
      <c r="G3" s="21"/>
      <c r="H3" s="103"/>
      <c r="I3" s="21"/>
      <c r="J3" s="28"/>
      <c r="K3" s="28"/>
      <c r="L3" s="28"/>
      <c r="M3" s="124" t="s">
        <v>23</v>
      </c>
      <c r="N3" s="104"/>
      <c r="O3" s="104"/>
      <c r="P3" s="125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9"/>
      <c r="N4" s="126"/>
      <c r="O4" s="126"/>
      <c r="P4" s="105"/>
    </row>
    <row r="5" spans="1:16" s="2" customFormat="1" ht="13.5" thickBot="1">
      <c r="A5" s="298" t="str">
        <f>Altalanos!$A$10</f>
        <v>2020.08.28-30.</v>
      </c>
      <c r="B5" s="298"/>
      <c r="C5" s="109" t="str">
        <f>Altalanos!$C$10</f>
        <v>Keszthely</v>
      </c>
      <c r="D5" s="90"/>
      <c r="E5" s="90"/>
      <c r="F5" s="90"/>
      <c r="G5" s="90"/>
      <c r="H5" s="110"/>
      <c r="I5" s="93"/>
      <c r="J5" s="83"/>
      <c r="K5" s="83"/>
      <c r="L5" s="83" t="str">
        <f>Altalanos!$E$10</f>
        <v>Kádár László</v>
      </c>
      <c r="M5" s="106"/>
      <c r="N5" s="93"/>
      <c r="O5" s="93"/>
      <c r="P5" s="107">
        <f>COUNTA(P8:P87)</f>
        <v>0</v>
      </c>
    </row>
    <row r="6" spans="1:16" s="127" customFormat="1" ht="12" customHeight="1">
      <c r="A6" s="128"/>
      <c r="B6" s="299" t="s">
        <v>41</v>
      </c>
      <c r="C6" s="300"/>
      <c r="D6" s="300"/>
      <c r="E6" s="300"/>
      <c r="F6" s="300"/>
      <c r="G6" s="275"/>
      <c r="H6" s="301" t="s">
        <v>42</v>
      </c>
      <c r="I6" s="300"/>
      <c r="J6" s="300"/>
      <c r="K6" s="300"/>
      <c r="L6" s="302"/>
      <c r="M6" s="301" t="s">
        <v>43</v>
      </c>
      <c r="N6" s="300"/>
      <c r="O6" s="300"/>
      <c r="P6" s="302"/>
    </row>
    <row r="7" spans="1:16" ht="47.25" customHeight="1" thickBot="1">
      <c r="A7" s="99" t="s">
        <v>20</v>
      </c>
      <c r="B7" s="100" t="s">
        <v>16</v>
      </c>
      <c r="C7" s="100" t="s">
        <v>17</v>
      </c>
      <c r="D7" s="100" t="s">
        <v>21</v>
      </c>
      <c r="E7" s="100" t="s">
        <v>22</v>
      </c>
      <c r="F7" s="278" t="s">
        <v>83</v>
      </c>
      <c r="G7" s="170" t="s">
        <v>82</v>
      </c>
      <c r="H7" s="99" t="s">
        <v>16</v>
      </c>
      <c r="I7" s="100" t="s">
        <v>17</v>
      </c>
      <c r="J7" s="100" t="s">
        <v>21</v>
      </c>
      <c r="K7" s="100" t="s">
        <v>22</v>
      </c>
      <c r="L7" s="101" t="s">
        <v>84</v>
      </c>
      <c r="M7" s="99" t="s">
        <v>82</v>
      </c>
      <c r="N7" s="120" t="s">
        <v>44</v>
      </c>
      <c r="O7" s="100" t="s">
        <v>45</v>
      </c>
      <c r="P7" s="101" t="s">
        <v>24</v>
      </c>
    </row>
    <row r="8" spans="1:16" s="11" customFormat="1" ht="18.75" customHeight="1">
      <c r="A8" s="279">
        <v>1</v>
      </c>
      <c r="B8" s="174" t="s">
        <v>129</v>
      </c>
      <c r="C8" s="94" t="s">
        <v>130</v>
      </c>
      <c r="D8" s="95"/>
      <c r="E8" s="95"/>
      <c r="F8" s="102"/>
      <c r="G8" s="276"/>
      <c r="H8" s="171" t="s">
        <v>131</v>
      </c>
      <c r="I8" s="129" t="s">
        <v>113</v>
      </c>
      <c r="J8" s="95"/>
      <c r="K8" s="95"/>
      <c r="L8" s="96"/>
      <c r="M8" s="95"/>
      <c r="N8" s="96"/>
      <c r="O8" s="169">
        <f aca="true" t="shared" si="0" ref="O8:O26">SUM(F8,L8)</f>
        <v>0</v>
      </c>
      <c r="P8" s="96"/>
    </row>
    <row r="9" spans="1:16" s="11" customFormat="1" ht="18.75" customHeight="1">
      <c r="A9" s="280">
        <v>2</v>
      </c>
      <c r="B9" s="174" t="s">
        <v>132</v>
      </c>
      <c r="C9" s="94" t="s">
        <v>113</v>
      </c>
      <c r="D9" s="95"/>
      <c r="E9" s="95"/>
      <c r="F9" s="102"/>
      <c r="G9" s="276"/>
      <c r="H9" s="171" t="s">
        <v>133</v>
      </c>
      <c r="I9" s="129" t="s">
        <v>113</v>
      </c>
      <c r="J9" s="95"/>
      <c r="K9" s="95"/>
      <c r="L9" s="102"/>
      <c r="M9" s="95"/>
      <c r="N9" s="96"/>
      <c r="O9" s="169">
        <f t="shared" si="0"/>
        <v>0</v>
      </c>
      <c r="P9" s="96"/>
    </row>
    <row r="10" spans="1:16" s="11" customFormat="1" ht="18.75" customHeight="1">
      <c r="A10" s="280">
        <v>3</v>
      </c>
      <c r="B10" s="174" t="s">
        <v>134</v>
      </c>
      <c r="C10" s="94" t="s">
        <v>135</v>
      </c>
      <c r="D10" s="95"/>
      <c r="E10" s="95"/>
      <c r="F10" s="102"/>
      <c r="G10" s="276"/>
      <c r="H10" s="171" t="s">
        <v>136</v>
      </c>
      <c r="I10" s="129" t="s">
        <v>137</v>
      </c>
      <c r="J10" s="95"/>
      <c r="K10" s="95"/>
      <c r="L10" s="102"/>
      <c r="M10" s="95"/>
      <c r="N10" s="96"/>
      <c r="O10" s="169">
        <f t="shared" si="0"/>
        <v>0</v>
      </c>
      <c r="P10" s="96"/>
    </row>
    <row r="11" spans="1:16" s="11" customFormat="1" ht="18.75" customHeight="1">
      <c r="A11" s="280">
        <v>4</v>
      </c>
      <c r="B11" s="174" t="s">
        <v>148</v>
      </c>
      <c r="C11" s="94" t="s">
        <v>139</v>
      </c>
      <c r="D11" s="95"/>
      <c r="E11" s="284"/>
      <c r="F11" s="96"/>
      <c r="G11" s="276"/>
      <c r="H11" s="174" t="s">
        <v>149</v>
      </c>
      <c r="I11" s="94" t="s">
        <v>113</v>
      </c>
      <c r="J11" s="95"/>
      <c r="K11" s="284"/>
      <c r="L11" s="96"/>
      <c r="M11" s="95"/>
      <c r="N11" s="96"/>
      <c r="O11" s="169">
        <f t="shared" si="0"/>
        <v>0</v>
      </c>
      <c r="P11" s="96"/>
    </row>
    <row r="12" spans="1:16" s="11" customFormat="1" ht="18.75" customHeight="1">
      <c r="A12" s="280">
        <v>5</v>
      </c>
      <c r="B12" s="174"/>
      <c r="C12" s="94"/>
      <c r="D12" s="95"/>
      <c r="E12" s="95"/>
      <c r="F12" s="102"/>
      <c r="G12" s="276"/>
      <c r="H12" s="171"/>
      <c r="I12" s="129"/>
      <c r="J12" s="95"/>
      <c r="K12" s="95"/>
      <c r="L12" s="102"/>
      <c r="M12" s="95"/>
      <c r="N12" s="96"/>
      <c r="O12" s="169">
        <f t="shared" si="0"/>
        <v>0</v>
      </c>
      <c r="P12" s="96"/>
    </row>
    <row r="13" spans="1:16" s="11" customFormat="1" ht="18.75" customHeight="1">
      <c r="A13" s="280">
        <v>6</v>
      </c>
      <c r="B13" s="174"/>
      <c r="C13" s="94"/>
      <c r="D13" s="95"/>
      <c r="E13" s="284"/>
      <c r="F13" s="96"/>
      <c r="G13" s="276"/>
      <c r="H13" s="174"/>
      <c r="I13" s="94"/>
      <c r="J13" s="95"/>
      <c r="K13" s="284"/>
      <c r="L13" s="96"/>
      <c r="M13" s="95"/>
      <c r="N13" s="96"/>
      <c r="O13" s="169">
        <f t="shared" si="0"/>
        <v>0</v>
      </c>
      <c r="P13" s="96"/>
    </row>
    <row r="14" spans="1:16" s="11" customFormat="1" ht="18.75" customHeight="1">
      <c r="A14" s="280">
        <v>7</v>
      </c>
      <c r="B14" s="174"/>
      <c r="C14" s="94"/>
      <c r="D14" s="95"/>
      <c r="E14" s="284"/>
      <c r="F14" s="96"/>
      <c r="G14" s="276"/>
      <c r="H14" s="174"/>
      <c r="I14" s="94"/>
      <c r="J14" s="95"/>
      <c r="K14" s="284"/>
      <c r="L14" s="96"/>
      <c r="M14" s="95"/>
      <c r="N14" s="96"/>
      <c r="O14" s="169">
        <f t="shared" si="0"/>
        <v>0</v>
      </c>
      <c r="P14" s="96"/>
    </row>
    <row r="15" spans="1:16" s="11" customFormat="1" ht="18.75" customHeight="1">
      <c r="A15" s="280">
        <v>8</v>
      </c>
      <c r="B15" s="174"/>
      <c r="C15" s="94"/>
      <c r="D15" s="95"/>
      <c r="E15" s="284"/>
      <c r="F15" s="96"/>
      <c r="G15" s="276"/>
      <c r="H15" s="174"/>
      <c r="I15" s="94"/>
      <c r="J15" s="95"/>
      <c r="K15" s="284"/>
      <c r="L15" s="96"/>
      <c r="M15" s="95"/>
      <c r="N15" s="96"/>
      <c r="O15" s="169">
        <f t="shared" si="0"/>
        <v>0</v>
      </c>
      <c r="P15" s="96"/>
    </row>
    <row r="16" spans="1:16" s="11" customFormat="1" ht="18.75" customHeight="1">
      <c r="A16" s="280">
        <v>9</v>
      </c>
      <c r="B16" s="174"/>
      <c r="C16" s="94"/>
      <c r="D16" s="95"/>
      <c r="E16" s="284"/>
      <c r="F16" s="96"/>
      <c r="G16" s="276"/>
      <c r="H16" s="174"/>
      <c r="I16" s="94"/>
      <c r="J16" s="95"/>
      <c r="K16" s="284"/>
      <c r="L16" s="96"/>
      <c r="M16" s="95"/>
      <c r="N16" s="130"/>
      <c r="O16" s="169">
        <f t="shared" si="0"/>
        <v>0</v>
      </c>
      <c r="P16" s="96"/>
    </row>
    <row r="17" spans="1:16" s="11" customFormat="1" ht="18.75" customHeight="1">
      <c r="A17" s="280">
        <v>10</v>
      </c>
      <c r="B17" s="174"/>
      <c r="C17" s="94"/>
      <c r="D17" s="95"/>
      <c r="E17" s="284"/>
      <c r="F17" s="96"/>
      <c r="G17" s="276"/>
      <c r="H17" s="174"/>
      <c r="I17" s="94"/>
      <c r="J17" s="95"/>
      <c r="K17" s="284"/>
      <c r="L17" s="96"/>
      <c r="M17" s="95"/>
      <c r="N17" s="96"/>
      <c r="O17" s="169">
        <f t="shared" si="0"/>
        <v>0</v>
      </c>
      <c r="P17" s="96"/>
    </row>
    <row r="18" spans="1:16" s="11" customFormat="1" ht="18.75" customHeight="1">
      <c r="A18" s="280">
        <v>11</v>
      </c>
      <c r="B18" s="174"/>
      <c r="C18" s="94"/>
      <c r="D18" s="95"/>
      <c r="E18" s="284"/>
      <c r="F18" s="96"/>
      <c r="G18" s="276"/>
      <c r="H18" s="174"/>
      <c r="I18" s="94"/>
      <c r="J18" s="95"/>
      <c r="K18" s="285"/>
      <c r="L18" s="96"/>
      <c r="M18" s="95"/>
      <c r="N18" s="96"/>
      <c r="O18" s="169">
        <f t="shared" si="0"/>
        <v>0</v>
      </c>
      <c r="P18" s="96"/>
    </row>
    <row r="19" spans="1:16" s="11" customFormat="1" ht="18.75" customHeight="1">
      <c r="A19" s="280">
        <v>12</v>
      </c>
      <c r="B19" s="174"/>
      <c r="C19" s="94"/>
      <c r="D19" s="95"/>
      <c r="E19" s="284"/>
      <c r="F19" s="96"/>
      <c r="G19" s="276"/>
      <c r="H19" s="174"/>
      <c r="I19" s="94"/>
      <c r="J19" s="95"/>
      <c r="K19" s="284"/>
      <c r="L19" s="96"/>
      <c r="M19" s="95"/>
      <c r="N19" s="96"/>
      <c r="O19" s="169">
        <f t="shared" si="0"/>
        <v>0</v>
      </c>
      <c r="P19" s="96"/>
    </row>
    <row r="20" spans="1:16" s="11" customFormat="1" ht="18.75" customHeight="1">
      <c r="A20" s="280">
        <v>13</v>
      </c>
      <c r="B20" s="174"/>
      <c r="C20" s="94"/>
      <c r="D20" s="95"/>
      <c r="E20" s="284"/>
      <c r="F20" s="96"/>
      <c r="G20" s="276"/>
      <c r="H20" s="174"/>
      <c r="I20" s="94"/>
      <c r="J20" s="95"/>
      <c r="K20" s="284"/>
      <c r="L20" s="96"/>
      <c r="M20" s="95"/>
      <c r="N20" s="96"/>
      <c r="O20" s="169">
        <f t="shared" si="0"/>
        <v>0</v>
      </c>
      <c r="P20" s="96"/>
    </row>
    <row r="21" spans="1:16" s="11" customFormat="1" ht="18.75" customHeight="1">
      <c r="A21" s="280">
        <v>14</v>
      </c>
      <c r="B21" s="174"/>
      <c r="C21" s="94"/>
      <c r="D21" s="95"/>
      <c r="E21" s="284"/>
      <c r="F21" s="96"/>
      <c r="G21" s="276"/>
      <c r="H21" s="174"/>
      <c r="I21" s="94"/>
      <c r="J21" s="95"/>
      <c r="K21" s="286"/>
      <c r="L21" s="96"/>
      <c r="M21" s="95"/>
      <c r="N21" s="96"/>
      <c r="O21" s="169">
        <f t="shared" si="0"/>
        <v>0</v>
      </c>
      <c r="P21" s="96"/>
    </row>
    <row r="22" spans="1:16" s="11" customFormat="1" ht="18.75" customHeight="1">
      <c r="A22" s="280">
        <v>15</v>
      </c>
      <c r="B22" s="174"/>
      <c r="C22" s="94"/>
      <c r="D22" s="95"/>
      <c r="E22" s="284"/>
      <c r="F22" s="96"/>
      <c r="G22" s="276"/>
      <c r="H22" s="174"/>
      <c r="I22" s="94"/>
      <c r="J22" s="95"/>
      <c r="K22" s="284"/>
      <c r="L22" s="96"/>
      <c r="M22" s="95"/>
      <c r="N22" s="96"/>
      <c r="O22" s="169">
        <f t="shared" si="0"/>
        <v>0</v>
      </c>
      <c r="P22" s="96"/>
    </row>
    <row r="23" spans="1:16" s="11" customFormat="1" ht="18.75" customHeight="1">
      <c r="A23" s="173">
        <v>16</v>
      </c>
      <c r="B23" s="174"/>
      <c r="C23" s="94"/>
      <c r="D23" s="95"/>
      <c r="E23" s="284"/>
      <c r="F23" s="96"/>
      <c r="G23" s="276"/>
      <c r="H23" s="174"/>
      <c r="I23" s="94"/>
      <c r="J23" s="95"/>
      <c r="K23" s="284"/>
      <c r="L23" s="96"/>
      <c r="M23" s="95"/>
      <c r="N23" s="96"/>
      <c r="O23" s="169">
        <f t="shared" si="0"/>
        <v>0</v>
      </c>
      <c r="P23" s="96"/>
    </row>
    <row r="24" spans="1:16" s="32" customFormat="1" ht="18.75" customHeight="1">
      <c r="A24" s="173">
        <v>17</v>
      </c>
      <c r="B24" s="174"/>
      <c r="C24" s="94"/>
      <c r="D24" s="95"/>
      <c r="E24" s="284"/>
      <c r="F24" s="96"/>
      <c r="G24" s="276"/>
      <c r="H24" s="174"/>
      <c r="I24" s="94"/>
      <c r="J24" s="95"/>
      <c r="K24" s="284"/>
      <c r="L24" s="96"/>
      <c r="M24" s="95"/>
      <c r="N24" s="96"/>
      <c r="O24" s="169">
        <f t="shared" si="0"/>
        <v>0</v>
      </c>
      <c r="P24" s="96"/>
    </row>
    <row r="25" spans="1:16" s="32" customFormat="1" ht="18.75" customHeight="1">
      <c r="A25" s="173">
        <v>18</v>
      </c>
      <c r="B25" s="174"/>
      <c r="C25" s="94"/>
      <c r="D25" s="95"/>
      <c r="E25" s="284"/>
      <c r="F25" s="96"/>
      <c r="G25" s="276"/>
      <c r="H25" s="174"/>
      <c r="I25" s="94"/>
      <c r="J25" s="95"/>
      <c r="K25" s="284"/>
      <c r="L25" s="96"/>
      <c r="M25" s="95"/>
      <c r="N25" s="96"/>
      <c r="O25" s="169">
        <f t="shared" si="0"/>
        <v>0</v>
      </c>
      <c r="P25" s="96"/>
    </row>
    <row r="26" spans="1:16" s="32" customFormat="1" ht="18.75" customHeight="1">
      <c r="A26" s="173">
        <v>19</v>
      </c>
      <c r="B26" s="174"/>
      <c r="C26" s="94"/>
      <c r="D26" s="95"/>
      <c r="E26" s="284"/>
      <c r="F26" s="96"/>
      <c r="G26" s="276"/>
      <c r="H26" s="174"/>
      <c r="I26" s="94"/>
      <c r="J26" s="95"/>
      <c r="K26" s="284"/>
      <c r="L26" s="96"/>
      <c r="M26" s="95"/>
      <c r="N26" s="96"/>
      <c r="O26" s="169">
        <f t="shared" si="0"/>
        <v>0</v>
      </c>
      <c r="P26" s="96"/>
    </row>
    <row r="27" spans="1:16" s="32" customFormat="1" ht="18.75" customHeight="1">
      <c r="A27" s="173">
        <v>20</v>
      </c>
      <c r="B27" s="174"/>
      <c r="C27" s="94"/>
      <c r="D27" s="95"/>
      <c r="E27" s="95"/>
      <c r="F27" s="102"/>
      <c r="G27" s="276"/>
      <c r="H27" s="171"/>
      <c r="I27" s="129"/>
      <c r="J27" s="95"/>
      <c r="K27" s="95"/>
      <c r="L27" s="102"/>
      <c r="M27" s="95"/>
      <c r="N27" s="96"/>
      <c r="O27" s="169"/>
      <c r="P27" s="96"/>
    </row>
    <row r="28" spans="1:16" s="32" customFormat="1" ht="18.75" customHeight="1" thickBot="1">
      <c r="A28" s="173">
        <v>21</v>
      </c>
      <c r="B28" s="174"/>
      <c r="C28" s="94"/>
      <c r="D28" s="95"/>
      <c r="E28" s="95"/>
      <c r="F28" s="102"/>
      <c r="G28" s="276"/>
      <c r="H28" s="171"/>
      <c r="I28" s="129"/>
      <c r="J28" s="95"/>
      <c r="K28" s="95"/>
      <c r="L28" s="102"/>
      <c r="M28" s="95"/>
      <c r="N28" s="96"/>
      <c r="O28" s="169"/>
      <c r="P28" s="96"/>
    </row>
    <row r="29" spans="1:16" s="32" customFormat="1" ht="18.75" customHeight="1">
      <c r="A29" s="279">
        <v>22</v>
      </c>
      <c r="B29" s="174"/>
      <c r="C29" s="94"/>
      <c r="D29" s="95"/>
      <c r="E29" s="95"/>
      <c r="F29" s="102"/>
      <c r="G29" s="276"/>
      <c r="H29" s="171"/>
      <c r="I29" s="129"/>
      <c r="J29" s="95"/>
      <c r="K29" s="95"/>
      <c r="L29" s="102"/>
      <c r="M29" s="95"/>
      <c r="N29" s="96"/>
      <c r="O29" s="169"/>
      <c r="P29" s="96"/>
    </row>
    <row r="30" spans="1:16" s="32" customFormat="1" ht="18.75" customHeight="1">
      <c r="A30" s="280">
        <v>23</v>
      </c>
      <c r="B30" s="174"/>
      <c r="C30" s="94"/>
      <c r="D30" s="95"/>
      <c r="E30" s="95"/>
      <c r="F30" s="102"/>
      <c r="G30" s="276"/>
      <c r="H30" s="171"/>
      <c r="I30" s="129"/>
      <c r="J30" s="95"/>
      <c r="K30" s="95"/>
      <c r="L30" s="102"/>
      <c r="M30" s="95"/>
      <c r="N30" s="96"/>
      <c r="O30" s="169"/>
      <c r="P30" s="96"/>
    </row>
    <row r="31" spans="1:16" s="32" customFormat="1" ht="18.75" customHeight="1">
      <c r="A31" s="280">
        <v>24</v>
      </c>
      <c r="B31" s="174"/>
      <c r="C31" s="94"/>
      <c r="D31" s="95"/>
      <c r="E31" s="95"/>
      <c r="F31" s="102"/>
      <c r="G31" s="276"/>
      <c r="H31" s="171"/>
      <c r="I31" s="129"/>
      <c r="J31" s="95"/>
      <c r="K31" s="95"/>
      <c r="L31" s="102"/>
      <c r="M31" s="95"/>
      <c r="N31" s="96"/>
      <c r="O31" s="169"/>
      <c r="P31" s="96"/>
    </row>
    <row r="32" spans="1:16" ht="18.75" customHeight="1" thickBot="1">
      <c r="A32" s="280">
        <v>25</v>
      </c>
      <c r="B32" s="174"/>
      <c r="C32" s="94"/>
      <c r="D32" s="95"/>
      <c r="E32" s="95"/>
      <c r="F32" s="102"/>
      <c r="G32" s="276"/>
      <c r="H32" s="171"/>
      <c r="I32" s="129"/>
      <c r="J32" s="95"/>
      <c r="K32" s="95"/>
      <c r="L32" s="102"/>
      <c r="M32" s="95"/>
      <c r="N32" s="96"/>
      <c r="O32" s="169"/>
      <c r="P32" s="96"/>
    </row>
    <row r="33" spans="1:16" ht="18.75" customHeight="1">
      <c r="A33" s="279">
        <v>26</v>
      </c>
      <c r="B33" s="174"/>
      <c r="C33" s="94"/>
      <c r="D33" s="95"/>
      <c r="E33" s="95"/>
      <c r="F33" s="102"/>
      <c r="G33" s="276"/>
      <c r="H33" s="171"/>
      <c r="I33" s="129"/>
      <c r="J33" s="95"/>
      <c r="K33" s="95"/>
      <c r="L33" s="102"/>
      <c r="M33" s="95"/>
      <c r="N33" s="96"/>
      <c r="O33" s="169"/>
      <c r="P33" s="96"/>
    </row>
    <row r="34" spans="1:16" ht="18.75" customHeight="1">
      <c r="A34" s="280">
        <v>27</v>
      </c>
      <c r="B34" s="174"/>
      <c r="C34" s="94"/>
      <c r="D34" s="95"/>
      <c r="E34" s="95"/>
      <c r="F34" s="102"/>
      <c r="G34" s="276"/>
      <c r="H34" s="171"/>
      <c r="I34" s="129"/>
      <c r="J34" s="95"/>
      <c r="K34" s="95"/>
      <c r="L34" s="102"/>
      <c r="M34" s="95"/>
      <c r="N34" s="96"/>
      <c r="O34" s="169"/>
      <c r="P34" s="96"/>
    </row>
    <row r="35" spans="1:16" ht="18.75" customHeight="1">
      <c r="A35" s="280">
        <v>28</v>
      </c>
      <c r="B35" s="174"/>
      <c r="C35" s="94"/>
      <c r="D35" s="95"/>
      <c r="E35" s="95"/>
      <c r="F35" s="102"/>
      <c r="G35" s="276"/>
      <c r="H35" s="171"/>
      <c r="I35" s="129"/>
      <c r="J35" s="95"/>
      <c r="K35" s="95"/>
      <c r="L35" s="102"/>
      <c r="M35" s="95"/>
      <c r="N35" s="96"/>
      <c r="O35" s="169"/>
      <c r="P35" s="96"/>
    </row>
    <row r="36" spans="1:16" ht="18.75" customHeight="1">
      <c r="A36" s="280">
        <v>29</v>
      </c>
      <c r="B36" s="174"/>
      <c r="C36" s="94"/>
      <c r="D36" s="95"/>
      <c r="E36" s="95"/>
      <c r="F36" s="102"/>
      <c r="G36" s="276"/>
      <c r="H36" s="171"/>
      <c r="I36" s="129"/>
      <c r="J36" s="95"/>
      <c r="K36" s="95"/>
      <c r="L36" s="102"/>
      <c r="M36" s="95"/>
      <c r="N36" s="96"/>
      <c r="O36" s="169"/>
      <c r="P36" s="96"/>
    </row>
    <row r="37" spans="1:16" ht="18.75" customHeight="1">
      <c r="A37" s="280">
        <v>30</v>
      </c>
      <c r="B37" s="174"/>
      <c r="C37" s="94"/>
      <c r="D37" s="95"/>
      <c r="E37" s="95"/>
      <c r="F37" s="102"/>
      <c r="G37" s="276"/>
      <c r="H37" s="171"/>
      <c r="I37" s="129"/>
      <c r="J37" s="95"/>
      <c r="K37" s="95"/>
      <c r="L37" s="102"/>
      <c r="M37" s="95"/>
      <c r="N37" s="96"/>
      <c r="O37" s="169"/>
      <c r="P37" s="96"/>
    </row>
    <row r="38" spans="1:16" ht="18.75" customHeight="1">
      <c r="A38" s="280">
        <v>31</v>
      </c>
      <c r="B38" s="174"/>
      <c r="C38" s="94"/>
      <c r="D38" s="95"/>
      <c r="E38" s="95"/>
      <c r="F38" s="102"/>
      <c r="G38" s="276"/>
      <c r="H38" s="171"/>
      <c r="I38" s="129"/>
      <c r="J38" s="95"/>
      <c r="K38" s="95"/>
      <c r="L38" s="102"/>
      <c r="M38" s="95"/>
      <c r="N38" s="96"/>
      <c r="O38" s="169"/>
      <c r="P38" s="96"/>
    </row>
    <row r="39" spans="1:16" ht="18.75" customHeight="1">
      <c r="A39" s="280">
        <v>32</v>
      </c>
      <c r="B39" s="174"/>
      <c r="C39" s="94"/>
      <c r="D39" s="95"/>
      <c r="E39" s="95"/>
      <c r="F39" s="102"/>
      <c r="G39" s="276"/>
      <c r="H39" s="171"/>
      <c r="I39" s="129"/>
      <c r="J39" s="95"/>
      <c r="K39" s="95"/>
      <c r="L39" s="102"/>
      <c r="M39" s="95"/>
      <c r="N39" s="96"/>
      <c r="O39" s="169"/>
      <c r="P39" s="96"/>
    </row>
    <row r="40" spans="1:16" ht="18.75" customHeight="1">
      <c r="A40" s="173"/>
      <c r="B40" s="174"/>
      <c r="C40" s="94"/>
      <c r="D40" s="95"/>
      <c r="E40" s="95"/>
      <c r="F40" s="102"/>
      <c r="G40" s="276"/>
      <c r="H40" s="171"/>
      <c r="I40" s="129"/>
      <c r="J40" s="95"/>
      <c r="K40" s="95"/>
      <c r="L40" s="102"/>
      <c r="M40" s="95"/>
      <c r="N40" s="96"/>
      <c r="O40" s="169"/>
      <c r="P40" s="96"/>
    </row>
    <row r="41" spans="1:16" ht="18.75" customHeight="1">
      <c r="A41" s="173"/>
      <c r="B41" s="174"/>
      <c r="C41" s="94"/>
      <c r="D41" s="95"/>
      <c r="E41" s="95"/>
      <c r="F41" s="102"/>
      <c r="G41" s="276"/>
      <c r="H41" s="171"/>
      <c r="I41" s="129"/>
      <c r="J41" s="95"/>
      <c r="K41" s="95"/>
      <c r="L41" s="102"/>
      <c r="M41" s="95"/>
      <c r="N41" s="96"/>
      <c r="O41" s="169"/>
      <c r="P41" s="96"/>
    </row>
    <row r="42" spans="1:16" ht="18.75" customHeight="1">
      <c r="A42" s="173"/>
      <c r="B42" s="174"/>
      <c r="C42" s="94"/>
      <c r="D42" s="95"/>
      <c r="E42" s="95"/>
      <c r="F42" s="102"/>
      <c r="G42" s="276"/>
      <c r="H42" s="171"/>
      <c r="I42" s="129"/>
      <c r="J42" s="95"/>
      <c r="K42" s="95"/>
      <c r="L42" s="102"/>
      <c r="M42" s="95"/>
      <c r="N42" s="96"/>
      <c r="O42" s="169"/>
      <c r="P42" s="96"/>
    </row>
    <row r="43" spans="1:16" ht="18.75" customHeight="1">
      <c r="A43" s="173"/>
      <c r="B43" s="174"/>
      <c r="C43" s="94"/>
      <c r="D43" s="95"/>
      <c r="E43" s="95"/>
      <c r="F43" s="102"/>
      <c r="G43" s="276"/>
      <c r="H43" s="171"/>
      <c r="I43" s="129"/>
      <c r="J43" s="95"/>
      <c r="K43" s="95"/>
      <c r="L43" s="102"/>
      <c r="M43" s="95"/>
      <c r="N43" s="96"/>
      <c r="O43" s="169"/>
      <c r="P43" s="96"/>
    </row>
    <row r="44" spans="1:16" ht="18.75" customHeight="1">
      <c r="A44" s="173"/>
      <c r="B44" s="174"/>
      <c r="C44" s="94"/>
      <c r="D44" s="95"/>
      <c r="E44" s="95"/>
      <c r="F44" s="102"/>
      <c r="G44" s="276"/>
      <c r="H44" s="171"/>
      <c r="I44" s="129"/>
      <c r="J44" s="95"/>
      <c r="K44" s="95"/>
      <c r="L44" s="102"/>
      <c r="M44" s="95"/>
      <c r="N44" s="96"/>
      <c r="O44" s="169"/>
      <c r="P44" s="96"/>
    </row>
    <row r="45" spans="1:16" ht="18.75" customHeight="1">
      <c r="A45" s="173"/>
      <c r="B45" s="174"/>
      <c r="C45" s="94"/>
      <c r="D45" s="95"/>
      <c r="E45" s="95"/>
      <c r="F45" s="102"/>
      <c r="G45" s="276"/>
      <c r="H45" s="171"/>
      <c r="I45" s="129"/>
      <c r="J45" s="95"/>
      <c r="K45" s="95"/>
      <c r="L45" s="102"/>
      <c r="M45" s="95"/>
      <c r="N45" s="96"/>
      <c r="O45" s="169"/>
      <c r="P45" s="96"/>
    </row>
    <row r="46" spans="1:16" ht="18.75" customHeight="1">
      <c r="A46" s="173"/>
      <c r="B46" s="174"/>
      <c r="C46" s="94"/>
      <c r="D46" s="95"/>
      <c r="E46" s="95"/>
      <c r="F46" s="102"/>
      <c r="G46" s="276"/>
      <c r="H46" s="171"/>
      <c r="I46" s="129"/>
      <c r="J46" s="95"/>
      <c r="K46" s="95"/>
      <c r="L46" s="102"/>
      <c r="M46" s="95"/>
      <c r="N46" s="96"/>
      <c r="O46" s="169"/>
      <c r="P46" s="96"/>
    </row>
    <row r="47" spans="1:16" ht="18.75" customHeight="1">
      <c r="A47" s="173"/>
      <c r="B47" s="174"/>
      <c r="C47" s="94"/>
      <c r="D47" s="95"/>
      <c r="E47" s="95"/>
      <c r="F47" s="102"/>
      <c r="G47" s="276"/>
      <c r="H47" s="171"/>
      <c r="I47" s="129"/>
      <c r="J47" s="95"/>
      <c r="K47" s="95"/>
      <c r="L47" s="102"/>
      <c r="M47" s="95"/>
      <c r="N47" s="96"/>
      <c r="O47" s="169"/>
      <c r="P47" s="96"/>
    </row>
    <row r="48" spans="1:16" ht="18.75" customHeight="1">
      <c r="A48" s="173"/>
      <c r="B48" s="174"/>
      <c r="C48" s="94"/>
      <c r="D48" s="95"/>
      <c r="E48" s="95"/>
      <c r="F48" s="102"/>
      <c r="G48" s="276"/>
      <c r="H48" s="171"/>
      <c r="I48" s="129"/>
      <c r="J48" s="95"/>
      <c r="K48" s="95"/>
      <c r="L48" s="102"/>
      <c r="M48" s="95"/>
      <c r="N48" s="96"/>
      <c r="O48" s="169"/>
      <c r="P48" s="96"/>
    </row>
    <row r="49" spans="1:16" ht="18.75" customHeight="1">
      <c r="A49" s="173"/>
      <c r="B49" s="174"/>
      <c r="C49" s="94"/>
      <c r="D49" s="95"/>
      <c r="E49" s="95"/>
      <c r="F49" s="102"/>
      <c r="G49" s="276"/>
      <c r="H49" s="171"/>
      <c r="I49" s="129"/>
      <c r="J49" s="95"/>
      <c r="K49" s="95"/>
      <c r="L49" s="102"/>
      <c r="M49" s="95"/>
      <c r="N49" s="96"/>
      <c r="O49" s="169"/>
      <c r="P49" s="96"/>
    </row>
    <row r="50" spans="1:16" ht="18.75" customHeight="1">
      <c r="A50" s="173"/>
      <c r="B50" s="174"/>
      <c r="C50" s="94"/>
      <c r="D50" s="95"/>
      <c r="E50" s="95"/>
      <c r="F50" s="102"/>
      <c r="G50" s="276"/>
      <c r="H50" s="171"/>
      <c r="I50" s="129"/>
      <c r="J50" s="95"/>
      <c r="K50" s="95"/>
      <c r="L50" s="102"/>
      <c r="M50" s="95"/>
      <c r="N50" s="96"/>
      <c r="O50" s="169"/>
      <c r="P50" s="96"/>
    </row>
    <row r="51" spans="1:16" ht="18.75" customHeight="1">
      <c r="A51" s="173"/>
      <c r="B51" s="174"/>
      <c r="C51" s="94"/>
      <c r="D51" s="95"/>
      <c r="E51" s="95"/>
      <c r="F51" s="102"/>
      <c r="G51" s="276"/>
      <c r="H51" s="171"/>
      <c r="I51" s="129"/>
      <c r="J51" s="95"/>
      <c r="K51" s="95"/>
      <c r="L51" s="102"/>
      <c r="M51" s="95"/>
      <c r="N51" s="96"/>
      <c r="O51" s="169"/>
      <c r="P51" s="96"/>
    </row>
    <row r="52" spans="1:16" ht="18.75" customHeight="1">
      <c r="A52" s="173"/>
      <c r="B52" s="174"/>
      <c r="C52" s="94"/>
      <c r="D52" s="95"/>
      <c r="E52" s="95"/>
      <c r="F52" s="102"/>
      <c r="G52" s="276"/>
      <c r="H52" s="171"/>
      <c r="I52" s="129"/>
      <c r="J52" s="95"/>
      <c r="K52" s="95"/>
      <c r="L52" s="102"/>
      <c r="M52" s="95"/>
      <c r="N52" s="96"/>
      <c r="O52" s="169"/>
      <c r="P52" s="96"/>
    </row>
    <row r="53" spans="1:16" ht="18.75" customHeight="1">
      <c r="A53" s="173"/>
      <c r="B53" s="174"/>
      <c r="C53" s="94"/>
      <c r="D53" s="95"/>
      <c r="E53" s="95"/>
      <c r="F53" s="102"/>
      <c r="G53" s="276"/>
      <c r="H53" s="171"/>
      <c r="I53" s="129"/>
      <c r="J53" s="95"/>
      <c r="K53" s="95"/>
      <c r="L53" s="102"/>
      <c r="M53" s="95"/>
      <c r="N53" s="96"/>
      <c r="O53" s="169"/>
      <c r="P53" s="96"/>
    </row>
    <row r="54" spans="1:16" ht="18.75" customHeight="1">
      <c r="A54" s="173"/>
      <c r="B54" s="174"/>
      <c r="C54" s="94"/>
      <c r="D54" s="95"/>
      <c r="E54" s="95"/>
      <c r="F54" s="102"/>
      <c r="G54" s="276"/>
      <c r="H54" s="171"/>
      <c r="I54" s="129"/>
      <c r="J54" s="95"/>
      <c r="K54" s="95"/>
      <c r="L54" s="102"/>
      <c r="M54" s="95"/>
      <c r="N54" s="96"/>
      <c r="O54" s="169"/>
      <c r="P54" s="96"/>
    </row>
    <row r="55" spans="1:16" ht="18.75" customHeight="1">
      <c r="A55" s="173"/>
      <c r="B55" s="174"/>
      <c r="C55" s="94"/>
      <c r="D55" s="95"/>
      <c r="E55" s="95"/>
      <c r="F55" s="102"/>
      <c r="G55" s="276"/>
      <c r="H55" s="171"/>
      <c r="I55" s="129"/>
      <c r="J55" s="95"/>
      <c r="K55" s="95"/>
      <c r="L55" s="96"/>
      <c r="M55" s="95"/>
      <c r="N55" s="96"/>
      <c r="O55" s="169"/>
      <c r="P55" s="96"/>
    </row>
    <row r="56" spans="1:16" ht="18.75" customHeight="1">
      <c r="A56" s="173"/>
      <c r="B56" s="174"/>
      <c r="C56" s="94"/>
      <c r="D56" s="95"/>
      <c r="E56" s="284"/>
      <c r="F56" s="96"/>
      <c r="G56" s="276"/>
      <c r="H56" s="174"/>
      <c r="I56" s="94"/>
      <c r="J56" s="95"/>
      <c r="K56" s="284"/>
      <c r="L56" s="96"/>
      <c r="M56" s="95"/>
      <c r="N56" s="96"/>
      <c r="O56" s="169"/>
      <c r="P56" s="96"/>
    </row>
    <row r="57" spans="1:16" ht="18.75" customHeight="1">
      <c r="A57" s="173"/>
      <c r="B57" s="174"/>
      <c r="C57" s="94"/>
      <c r="D57" s="95"/>
      <c r="E57" s="95"/>
      <c r="F57" s="102"/>
      <c r="G57" s="276"/>
      <c r="H57" s="171"/>
      <c r="I57" s="129"/>
      <c r="J57" s="95"/>
      <c r="K57" s="95"/>
      <c r="L57" s="102"/>
      <c r="M57" s="95"/>
      <c r="N57" s="96"/>
      <c r="O57" s="169"/>
      <c r="P57" s="96"/>
    </row>
    <row r="58" spans="1:16" ht="18.75" customHeight="1">
      <c r="A58" s="173"/>
      <c r="B58" s="174"/>
      <c r="C58" s="94"/>
      <c r="D58" s="95"/>
      <c r="E58" s="284"/>
      <c r="F58" s="96"/>
      <c r="G58" s="276"/>
      <c r="H58" s="174"/>
      <c r="I58" s="94"/>
      <c r="J58" s="95"/>
      <c r="K58" s="284"/>
      <c r="L58" s="96"/>
      <c r="M58" s="95"/>
      <c r="N58" s="96"/>
      <c r="O58" s="169"/>
      <c r="P58" s="96"/>
    </row>
    <row r="59" spans="1:16" ht="18.75" customHeight="1">
      <c r="A59" s="173"/>
      <c r="B59" s="174"/>
      <c r="C59" s="94"/>
      <c r="D59" s="95"/>
      <c r="E59" s="284"/>
      <c r="F59" s="96"/>
      <c r="G59" s="276"/>
      <c r="H59" s="174"/>
      <c r="I59" s="94"/>
      <c r="J59" s="95"/>
      <c r="K59" s="284"/>
      <c r="L59" s="96"/>
      <c r="M59" s="95"/>
      <c r="N59" s="96"/>
      <c r="O59" s="169"/>
      <c r="P59" s="96"/>
    </row>
    <row r="60" spans="1:16" ht="18.75" customHeight="1">
      <c r="A60" s="173"/>
      <c r="B60" s="174"/>
      <c r="C60" s="94"/>
      <c r="D60" s="95"/>
      <c r="E60" s="284"/>
      <c r="F60" s="96"/>
      <c r="G60" s="276"/>
      <c r="H60" s="174"/>
      <c r="I60" s="94"/>
      <c r="J60" s="95"/>
      <c r="K60" s="284"/>
      <c r="L60" s="96"/>
      <c r="M60" s="95"/>
      <c r="N60" s="96"/>
      <c r="O60" s="169"/>
      <c r="P60" s="96"/>
    </row>
    <row r="61" spans="1:16" ht="18.75" customHeight="1">
      <c r="A61" s="173"/>
      <c r="B61" s="174"/>
      <c r="C61" s="94"/>
      <c r="D61" s="95"/>
      <c r="E61" s="284"/>
      <c r="F61" s="96"/>
      <c r="G61" s="276"/>
      <c r="H61" s="174"/>
      <c r="I61" s="94"/>
      <c r="J61" s="95"/>
      <c r="K61" s="284"/>
      <c r="L61" s="96"/>
      <c r="M61" s="95"/>
      <c r="N61" s="130"/>
      <c r="O61" s="169"/>
      <c r="P61" s="96"/>
    </row>
    <row r="62" spans="1:16" ht="18.75" customHeight="1">
      <c r="A62" s="173"/>
      <c r="B62" s="174"/>
      <c r="C62" s="94"/>
      <c r="D62" s="95"/>
      <c r="E62" s="284"/>
      <c r="F62" s="96"/>
      <c r="G62" s="276"/>
      <c r="H62" s="174"/>
      <c r="I62" s="94"/>
      <c r="J62" s="95"/>
      <c r="K62" s="284"/>
      <c r="L62" s="96"/>
      <c r="M62" s="95"/>
      <c r="N62" s="96"/>
      <c r="O62" s="169"/>
      <c r="P62" s="96"/>
    </row>
    <row r="63" spans="1:16" ht="18.75" customHeight="1">
      <c r="A63" s="173"/>
      <c r="B63" s="174"/>
      <c r="C63" s="94"/>
      <c r="D63" s="95"/>
      <c r="E63" s="284"/>
      <c r="F63" s="96"/>
      <c r="G63" s="276"/>
      <c r="H63" s="174"/>
      <c r="I63" s="94"/>
      <c r="J63" s="95"/>
      <c r="K63" s="285"/>
      <c r="L63" s="96"/>
      <c r="M63" s="95"/>
      <c r="N63" s="96"/>
      <c r="O63" s="169"/>
      <c r="P63" s="96"/>
    </row>
    <row r="64" spans="1:16" ht="18.75" customHeight="1">
      <c r="A64" s="173"/>
      <c r="B64" s="174"/>
      <c r="C64" s="94"/>
      <c r="D64" s="95"/>
      <c r="E64" s="284"/>
      <c r="F64" s="96"/>
      <c r="G64" s="276"/>
      <c r="H64" s="174"/>
      <c r="I64" s="94"/>
      <c r="J64" s="95"/>
      <c r="K64" s="284"/>
      <c r="L64" s="96"/>
      <c r="M64" s="95"/>
      <c r="N64" s="96"/>
      <c r="O64" s="169"/>
      <c r="P64" s="96"/>
    </row>
    <row r="65" spans="1:16" ht="18.75" customHeight="1">
      <c r="A65" s="173"/>
      <c r="B65" s="174"/>
      <c r="C65" s="94"/>
      <c r="D65" s="95"/>
      <c r="E65" s="284"/>
      <c r="F65" s="96"/>
      <c r="G65" s="276"/>
      <c r="H65" s="174"/>
      <c r="I65" s="94"/>
      <c r="J65" s="95"/>
      <c r="K65" s="284"/>
      <c r="L65" s="96"/>
      <c r="M65" s="95"/>
      <c r="N65" s="96"/>
      <c r="O65" s="169"/>
      <c r="P65" s="96"/>
    </row>
    <row r="66" spans="1:16" ht="18.75" customHeight="1">
      <c r="A66" s="173"/>
      <c r="B66" s="174"/>
      <c r="C66" s="94"/>
      <c r="D66" s="95"/>
      <c r="E66" s="284"/>
      <c r="F66" s="96"/>
      <c r="G66" s="276"/>
      <c r="H66" s="174"/>
      <c r="I66" s="94"/>
      <c r="J66" s="95"/>
      <c r="K66" s="286"/>
      <c r="L66" s="96"/>
      <c r="M66" s="95"/>
      <c r="N66" s="96"/>
      <c r="O66" s="169"/>
      <c r="P66" s="96"/>
    </row>
    <row r="67" spans="1:16" ht="18.75" customHeight="1">
      <c r="A67" s="173"/>
      <c r="B67" s="174"/>
      <c r="C67" s="94"/>
      <c r="D67" s="95"/>
      <c r="E67" s="284"/>
      <c r="F67" s="96"/>
      <c r="G67" s="276"/>
      <c r="H67" s="174"/>
      <c r="I67" s="94"/>
      <c r="J67" s="95"/>
      <c r="K67" s="284"/>
      <c r="L67" s="96"/>
      <c r="M67" s="95"/>
      <c r="N67" s="96"/>
      <c r="O67" s="169"/>
      <c r="P67" s="96"/>
    </row>
    <row r="68" spans="1:16" ht="19.5" customHeight="1">
      <c r="A68" s="173"/>
      <c r="B68" s="174"/>
      <c r="C68" s="94"/>
      <c r="D68" s="95"/>
      <c r="E68" s="284"/>
      <c r="F68" s="96"/>
      <c r="G68" s="276"/>
      <c r="H68" s="174"/>
      <c r="I68" s="94"/>
      <c r="J68" s="95"/>
      <c r="K68" s="284"/>
      <c r="L68" s="96"/>
      <c r="M68" s="95"/>
      <c r="N68" s="96"/>
      <c r="O68" s="169"/>
      <c r="P68" s="96"/>
    </row>
    <row r="69" spans="1:16" ht="19.5" customHeight="1">
      <c r="A69" s="173"/>
      <c r="B69" s="174"/>
      <c r="C69" s="94"/>
      <c r="D69" s="95"/>
      <c r="E69" s="284"/>
      <c r="F69" s="96"/>
      <c r="G69" s="276"/>
      <c r="H69" s="174"/>
      <c r="I69" s="94"/>
      <c r="J69" s="95"/>
      <c r="K69" s="284"/>
      <c r="L69" s="96"/>
      <c r="M69" s="95"/>
      <c r="N69" s="96"/>
      <c r="O69" s="169"/>
      <c r="P69" s="96"/>
    </row>
    <row r="70" spans="1:16" ht="19.5" customHeight="1">
      <c r="A70" s="173"/>
      <c r="B70" s="174"/>
      <c r="C70" s="94"/>
      <c r="D70" s="95"/>
      <c r="E70" s="284"/>
      <c r="F70" s="96"/>
      <c r="G70" s="276"/>
      <c r="H70" s="174"/>
      <c r="I70" s="94"/>
      <c r="J70" s="95"/>
      <c r="K70" s="284"/>
      <c r="L70" s="96"/>
      <c r="M70" s="95"/>
      <c r="N70" s="96"/>
      <c r="O70" s="169"/>
      <c r="P70" s="96"/>
    </row>
    <row r="71" spans="1:16" ht="19.5" customHeight="1">
      <c r="A71" s="173"/>
      <c r="B71" s="174"/>
      <c r="C71" s="94"/>
      <c r="D71" s="95"/>
      <c r="E71" s="284"/>
      <c r="F71" s="96"/>
      <c r="G71" s="276"/>
      <c r="H71" s="174"/>
      <c r="I71" s="94"/>
      <c r="J71" s="95"/>
      <c r="K71" s="284"/>
      <c r="L71" s="96"/>
      <c r="M71" s="95"/>
      <c r="N71" s="96"/>
      <c r="O71" s="169"/>
      <c r="P71" s="96"/>
    </row>
    <row r="72" spans="1:16" ht="19.5" customHeight="1">
      <c r="A72" s="173"/>
      <c r="B72" s="174"/>
      <c r="C72" s="94"/>
      <c r="D72" s="95"/>
      <c r="E72" s="95"/>
      <c r="F72" s="102"/>
      <c r="G72" s="276"/>
      <c r="H72" s="171"/>
      <c r="I72" s="129"/>
      <c r="J72" s="95"/>
      <c r="K72" s="95"/>
      <c r="L72" s="96"/>
      <c r="M72" s="95"/>
      <c r="N72" s="96"/>
      <c r="O72" s="169"/>
      <c r="P72" s="96"/>
    </row>
    <row r="73" spans="1:16" ht="19.5" customHeight="1">
      <c r="A73" s="173"/>
      <c r="B73" s="174"/>
      <c r="C73" s="94"/>
      <c r="D73" s="95"/>
      <c r="E73" s="284"/>
      <c r="F73" s="96"/>
      <c r="G73" s="276"/>
      <c r="H73" s="174"/>
      <c r="I73" s="94"/>
      <c r="J73" s="95"/>
      <c r="K73" s="284"/>
      <c r="L73" s="96"/>
      <c r="M73" s="95"/>
      <c r="N73" s="96"/>
      <c r="O73" s="169"/>
      <c r="P73" s="96"/>
    </row>
    <row r="74" spans="1:16" ht="19.5" customHeight="1">
      <c r="A74" s="173"/>
      <c r="B74" s="174"/>
      <c r="C74" s="94"/>
      <c r="D74" s="95"/>
      <c r="E74" s="284"/>
      <c r="F74" s="96"/>
      <c r="G74" s="276"/>
      <c r="H74" s="174"/>
      <c r="I74" s="94"/>
      <c r="J74" s="95"/>
      <c r="K74" s="284"/>
      <c r="L74" s="96"/>
      <c r="M74" s="95"/>
      <c r="N74" s="96"/>
      <c r="O74" s="169"/>
      <c r="P74" s="96"/>
    </row>
    <row r="75" spans="1:16" ht="19.5" customHeight="1">
      <c r="A75" s="173"/>
      <c r="B75" s="174"/>
      <c r="C75" s="94"/>
      <c r="D75" s="95"/>
      <c r="E75" s="284"/>
      <c r="F75" s="96"/>
      <c r="G75" s="276"/>
      <c r="H75" s="174"/>
      <c r="I75" s="94"/>
      <c r="J75" s="95"/>
      <c r="K75" s="284"/>
      <c r="L75" s="96"/>
      <c r="M75" s="95"/>
      <c r="N75" s="96"/>
      <c r="O75" s="169"/>
      <c r="P75" s="96"/>
    </row>
    <row r="76" spans="1:16" ht="19.5" customHeight="1">
      <c r="A76" s="173"/>
      <c r="B76" s="174"/>
      <c r="C76" s="94"/>
      <c r="D76" s="95"/>
      <c r="E76" s="284"/>
      <c r="F76" s="96"/>
      <c r="G76" s="276"/>
      <c r="H76" s="174"/>
      <c r="I76" s="94"/>
      <c r="J76" s="95"/>
      <c r="K76" s="284"/>
      <c r="L76" s="96"/>
      <c r="M76" s="95"/>
      <c r="N76" s="96"/>
      <c r="O76" s="169"/>
      <c r="P76" s="96"/>
    </row>
    <row r="77" spans="1:16" ht="19.5" customHeight="1">
      <c r="A77" s="173"/>
      <c r="B77" s="174"/>
      <c r="C77" s="94"/>
      <c r="D77" s="95"/>
      <c r="E77" s="284"/>
      <c r="F77" s="96"/>
      <c r="G77" s="276"/>
      <c r="H77" s="174"/>
      <c r="I77" s="94"/>
      <c r="J77" s="95"/>
      <c r="K77" s="284"/>
      <c r="L77" s="96"/>
      <c r="M77" s="95"/>
      <c r="N77" s="130"/>
      <c r="O77" s="169"/>
      <c r="P77" s="96"/>
    </row>
    <row r="78" spans="1:16" ht="19.5" customHeight="1">
      <c r="A78" s="173"/>
      <c r="B78" s="174"/>
      <c r="C78" s="94"/>
      <c r="D78" s="95"/>
      <c r="E78" s="284"/>
      <c r="F78" s="96"/>
      <c r="G78" s="276"/>
      <c r="H78" s="174"/>
      <c r="I78" s="94"/>
      <c r="J78" s="95"/>
      <c r="K78" s="284"/>
      <c r="L78" s="96"/>
      <c r="M78" s="95"/>
      <c r="N78" s="96"/>
      <c r="O78" s="169"/>
      <c r="P78" s="96"/>
    </row>
    <row r="79" spans="1:16" ht="19.5" customHeight="1">
      <c r="A79" s="173"/>
      <c r="B79" s="174"/>
      <c r="C79" s="94"/>
      <c r="D79" s="95"/>
      <c r="E79" s="284"/>
      <c r="F79" s="96"/>
      <c r="G79" s="276"/>
      <c r="H79" s="174"/>
      <c r="I79" s="94"/>
      <c r="J79" s="95"/>
      <c r="K79" s="285"/>
      <c r="L79" s="96"/>
      <c r="M79" s="95"/>
      <c r="N79" s="96"/>
      <c r="O79" s="169"/>
      <c r="P79" s="96"/>
    </row>
    <row r="80" spans="1:16" ht="19.5" customHeight="1">
      <c r="A80" s="173"/>
      <c r="B80" s="174"/>
      <c r="C80" s="94"/>
      <c r="D80" s="95"/>
      <c r="E80" s="284"/>
      <c r="F80" s="96"/>
      <c r="G80" s="276"/>
      <c r="H80" s="174"/>
      <c r="I80" s="94"/>
      <c r="J80" s="95"/>
      <c r="K80" s="284"/>
      <c r="L80" s="96"/>
      <c r="M80" s="95"/>
      <c r="N80" s="96"/>
      <c r="O80" s="169"/>
      <c r="P80" s="96"/>
    </row>
    <row r="81" spans="1:16" ht="19.5" customHeight="1">
      <c r="A81" s="173"/>
      <c r="B81" s="174"/>
      <c r="C81" s="94"/>
      <c r="D81" s="95"/>
      <c r="E81" s="284"/>
      <c r="F81" s="96"/>
      <c r="G81" s="276"/>
      <c r="H81" s="174"/>
      <c r="I81" s="94"/>
      <c r="J81" s="95"/>
      <c r="K81" s="284"/>
      <c r="L81" s="96"/>
      <c r="M81" s="95"/>
      <c r="N81" s="96"/>
      <c r="O81" s="169"/>
      <c r="P81" s="96"/>
    </row>
    <row r="82" spans="1:16" ht="19.5" customHeight="1">
      <c r="A82" s="173"/>
      <c r="B82" s="174"/>
      <c r="C82" s="94"/>
      <c r="D82" s="95"/>
      <c r="E82" s="284"/>
      <c r="F82" s="96"/>
      <c r="G82" s="276"/>
      <c r="H82" s="174"/>
      <c r="I82" s="94"/>
      <c r="J82" s="95"/>
      <c r="K82" s="286"/>
      <c r="L82" s="96"/>
      <c r="M82" s="95"/>
      <c r="N82" s="96"/>
      <c r="O82" s="169"/>
      <c r="P82" s="96"/>
    </row>
    <row r="83" spans="1:16" ht="19.5" customHeight="1">
      <c r="A83" s="173"/>
      <c r="B83" s="174"/>
      <c r="C83" s="94"/>
      <c r="D83" s="95"/>
      <c r="E83" s="284"/>
      <c r="F83" s="96"/>
      <c r="G83" s="276"/>
      <c r="H83" s="174"/>
      <c r="I83" s="94"/>
      <c r="J83" s="95"/>
      <c r="K83" s="284"/>
      <c r="L83" s="96"/>
      <c r="M83" s="95"/>
      <c r="N83" s="96"/>
      <c r="O83" s="169"/>
      <c r="P83" s="96"/>
    </row>
    <row r="84" spans="1:16" ht="19.5" customHeight="1">
      <c r="A84" s="173"/>
      <c r="B84" s="174"/>
      <c r="C84" s="94"/>
      <c r="D84" s="95"/>
      <c r="E84" s="284"/>
      <c r="F84" s="96"/>
      <c r="G84" s="276"/>
      <c r="H84" s="174"/>
      <c r="I84" s="94"/>
      <c r="J84" s="95"/>
      <c r="K84" s="284"/>
      <c r="L84" s="96"/>
      <c r="M84" s="95"/>
      <c r="N84" s="96"/>
      <c r="O84" s="169"/>
      <c r="P84" s="96"/>
    </row>
    <row r="85" spans="1:16" ht="19.5" customHeight="1">
      <c r="A85" s="173"/>
      <c r="B85" s="174"/>
      <c r="C85" s="94"/>
      <c r="D85" s="95"/>
      <c r="E85" s="284"/>
      <c r="F85" s="96"/>
      <c r="G85" s="276"/>
      <c r="H85" s="174"/>
      <c r="I85" s="94"/>
      <c r="J85" s="95"/>
      <c r="K85" s="284"/>
      <c r="L85" s="96"/>
      <c r="M85" s="95"/>
      <c r="N85" s="96"/>
      <c r="O85" s="169"/>
      <c r="P85" s="96"/>
    </row>
    <row r="86" spans="1:16" ht="19.5" customHeight="1">
      <c r="A86" s="173"/>
      <c r="B86" s="174"/>
      <c r="C86" s="94"/>
      <c r="D86" s="95"/>
      <c r="E86" s="284"/>
      <c r="F86" s="96"/>
      <c r="G86" s="276"/>
      <c r="H86" s="174"/>
      <c r="I86" s="94"/>
      <c r="J86" s="95"/>
      <c r="K86" s="284"/>
      <c r="L86" s="96"/>
      <c r="M86" s="95"/>
      <c r="N86" s="96"/>
      <c r="O86" s="169"/>
      <c r="P86" s="96"/>
    </row>
    <row r="87" spans="1:16" ht="19.5" customHeight="1" thickBot="1">
      <c r="A87" s="173"/>
      <c r="B87" s="175"/>
      <c r="C87" s="138"/>
      <c r="D87" s="172"/>
      <c r="E87" s="287"/>
      <c r="F87" s="288"/>
      <c r="G87" s="277"/>
      <c r="H87" s="175"/>
      <c r="I87" s="138"/>
      <c r="J87" s="172"/>
      <c r="K87" s="287"/>
      <c r="L87" s="288"/>
      <c r="M87" s="95"/>
      <c r="N87" s="96"/>
      <c r="O87" s="169"/>
      <c r="P87" s="96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310" t="str">
        <f>Altalanos!$A$6</f>
        <v>Keszthely Város Szenior Bajnoksága</v>
      </c>
      <c r="B1" s="310"/>
      <c r="C1" s="310"/>
      <c r="D1" s="310"/>
      <c r="E1" s="310"/>
      <c r="F1" s="310"/>
      <c r="G1" s="176"/>
      <c r="H1" s="179" t="s">
        <v>47</v>
      </c>
      <c r="I1" s="177"/>
      <c r="J1" s="178"/>
      <c r="L1" s="180"/>
      <c r="M1" s="206"/>
      <c r="N1" s="208"/>
      <c r="O1" s="208" t="s">
        <v>5</v>
      </c>
      <c r="P1" s="208"/>
      <c r="Q1" s="209"/>
      <c r="R1" s="208"/>
      <c r="S1" s="210"/>
    </row>
    <row r="2" spans="1:19" ht="12.75">
      <c r="A2" s="181" t="s">
        <v>31</v>
      </c>
      <c r="B2" s="182"/>
      <c r="C2" s="182"/>
      <c r="D2" s="182"/>
      <c r="E2" s="289" t="str">
        <f>Altalanos!$C$8</f>
        <v>Fp130+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61" t="s">
        <v>63</v>
      </c>
      <c r="R2" s="262" t="s">
        <v>69</v>
      </c>
      <c r="S2" s="262" t="s">
        <v>64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8"/>
      <c r="K3" s="52"/>
      <c r="L3" s="53" t="s">
        <v>19</v>
      </c>
      <c r="M3" s="52"/>
      <c r="N3" s="214"/>
      <c r="O3" s="213"/>
      <c r="P3" s="214"/>
      <c r="Q3" s="263" t="s">
        <v>70</v>
      </c>
      <c r="R3" s="264" t="s">
        <v>65</v>
      </c>
      <c r="S3" s="264" t="s">
        <v>66</v>
      </c>
    </row>
    <row r="4" spans="1:19" ht="13.5" thickBot="1">
      <c r="A4" s="311" t="str">
        <f>Altalanos!$A$10</f>
        <v>2020.08.28-30.</v>
      </c>
      <c r="B4" s="311"/>
      <c r="C4" s="311"/>
      <c r="D4" s="186"/>
      <c r="E4" s="187" t="str">
        <f>Altalanos!$C$10</f>
        <v>Keszthely</v>
      </c>
      <c r="F4" s="187"/>
      <c r="G4" s="187"/>
      <c r="H4" s="189"/>
      <c r="I4" s="187"/>
      <c r="J4" s="188"/>
      <c r="K4" s="189"/>
      <c r="L4" s="190" t="str">
        <f>Altalanos!$E$10</f>
        <v>Kádár László</v>
      </c>
      <c r="M4" s="189"/>
      <c r="N4" s="215"/>
      <c r="O4" s="216"/>
      <c r="P4" s="215"/>
      <c r="Q4" s="265" t="s">
        <v>71</v>
      </c>
      <c r="R4" s="266" t="s">
        <v>67</v>
      </c>
      <c r="S4" s="266" t="s">
        <v>68</v>
      </c>
    </row>
    <row r="5" spans="1:19" ht="12.75">
      <c r="A5" s="34"/>
      <c r="B5" s="34" t="s">
        <v>30</v>
      </c>
      <c r="C5" s="202" t="s">
        <v>49</v>
      </c>
      <c r="D5" s="34" t="s">
        <v>25</v>
      </c>
      <c r="E5" s="34" t="s">
        <v>54</v>
      </c>
      <c r="F5" s="34"/>
      <c r="G5" s="34" t="s">
        <v>17</v>
      </c>
      <c r="H5" s="34"/>
      <c r="I5" s="34" t="s">
        <v>21</v>
      </c>
      <c r="J5" s="34"/>
      <c r="K5" s="247" t="s">
        <v>55</v>
      </c>
      <c r="L5" s="247" t="s">
        <v>56</v>
      </c>
      <c r="M5" s="247"/>
      <c r="N5" s="210"/>
      <c r="O5" s="210"/>
      <c r="P5" s="210"/>
      <c r="Q5" s="210"/>
      <c r="R5" s="210"/>
      <c r="S5" s="210"/>
    </row>
    <row r="6" spans="1:19" ht="12.75">
      <c r="A6" s="192"/>
      <c r="B6" s="192"/>
      <c r="C6" s="246"/>
      <c r="D6" s="192"/>
      <c r="E6" s="192"/>
      <c r="F6" s="192"/>
      <c r="G6" s="192"/>
      <c r="H6" s="192"/>
      <c r="I6" s="192"/>
      <c r="J6" s="192"/>
      <c r="K6" s="259"/>
      <c r="L6" s="259"/>
      <c r="M6" s="259"/>
      <c r="N6" s="210"/>
      <c r="O6" s="210"/>
      <c r="P6" s="210"/>
      <c r="Q6" s="210"/>
      <c r="R6" s="210"/>
      <c r="S6" s="210"/>
    </row>
    <row r="7" spans="1:19" ht="12.75">
      <c r="A7" s="192"/>
      <c r="B7" s="192"/>
      <c r="C7" s="204">
        <f>IF($B8="","",VLOOKUP($B8,'Fp130elő'!$A$7:$P$22,5))</f>
        <v>0</v>
      </c>
      <c r="D7" s="312">
        <f>IF($B8="","",VLOOKUP($B8,'Fp130elő'!$A$7:$P$23,15))</f>
        <v>0</v>
      </c>
      <c r="E7" s="200" t="str">
        <f>UPPER(IF($B8="","",VLOOKUP($B8,'Fp130elő'!$A$7:$P$22,2)))</f>
        <v>ALMAI</v>
      </c>
      <c r="F7" s="205"/>
      <c r="G7" s="200" t="str">
        <f>IF($B8="","",VLOOKUP($B8,'Fp130elő'!$A$7:$P$22,3))</f>
        <v>János</v>
      </c>
      <c r="H7" s="205"/>
      <c r="I7" s="200">
        <f>IF($B8="","",VLOOKUP($B8,'Fp130elő'!$A$7:$P$22,4))</f>
        <v>0</v>
      </c>
      <c r="J7" s="192"/>
      <c r="K7" s="192"/>
      <c r="L7" s="293">
        <v>75</v>
      </c>
      <c r="M7" s="192"/>
      <c r="N7" s="210"/>
      <c r="O7" s="210"/>
      <c r="P7" s="210"/>
      <c r="Q7" s="210"/>
      <c r="R7" s="210"/>
      <c r="S7" s="210"/>
    </row>
    <row r="8" spans="1:19" ht="12.75">
      <c r="A8" s="217" t="s">
        <v>51</v>
      </c>
      <c r="B8" s="248">
        <v>1</v>
      </c>
      <c r="C8" s="204">
        <f>IF($B8="","",VLOOKUP($B8,'Fp130elő'!$A$7:$P$22,11))</f>
        <v>0</v>
      </c>
      <c r="D8" s="313"/>
      <c r="E8" s="200" t="str">
        <f>UPPER(IF($B8="","",VLOOKUP($B8,'Fp130elő'!$A$7:$P$22,8)))</f>
        <v>FÜLÖP</v>
      </c>
      <c r="F8" s="205"/>
      <c r="G8" s="200" t="str">
        <f>IF($B8="","",VLOOKUP($B8,'Fp130elő'!$A$7:$P$22,9))</f>
        <v>László</v>
      </c>
      <c r="H8" s="205"/>
      <c r="I8" s="200">
        <f>IF($B8="","",VLOOKUP($B8,'Fp130elő'!$A$7:$P$22,10))</f>
        <v>0</v>
      </c>
      <c r="J8" s="192"/>
      <c r="K8" s="191">
        <v>1</v>
      </c>
      <c r="L8" s="294">
        <v>75</v>
      </c>
      <c r="M8" s="235"/>
      <c r="N8" s="210"/>
      <c r="O8" s="210"/>
      <c r="P8" s="210"/>
      <c r="Q8" s="210"/>
      <c r="R8" s="210"/>
      <c r="S8" s="210"/>
    </row>
    <row r="9" spans="1:19" ht="12.75">
      <c r="A9" s="217"/>
      <c r="B9" s="249"/>
      <c r="C9" s="256"/>
      <c r="D9" s="256"/>
      <c r="E9" s="257"/>
      <c r="F9" s="258"/>
      <c r="G9" s="257"/>
      <c r="H9" s="258"/>
      <c r="I9" s="257"/>
      <c r="J9" s="192"/>
      <c r="K9" s="235"/>
      <c r="L9" s="295"/>
      <c r="M9" s="235"/>
      <c r="N9" s="210"/>
      <c r="O9" s="210"/>
      <c r="P9" s="210"/>
      <c r="Q9" s="210"/>
      <c r="R9" s="210"/>
      <c r="S9" s="210"/>
    </row>
    <row r="10" spans="1:19" ht="12.75">
      <c r="A10" s="217"/>
      <c r="B10" s="249"/>
      <c r="C10" s="204">
        <f>IF($B11="","",VLOOKUP($B11,'Fp130elő'!$A$7:$P$22,5))</f>
        <v>0</v>
      </c>
      <c r="D10" s="312">
        <f>IF($B11="","",VLOOKUP($B11,'Fp130elő'!$A$7:$P$23,15))</f>
        <v>0</v>
      </c>
      <c r="E10" s="200" t="str">
        <f>UPPER(IF($B11="","",VLOOKUP($B11,'Fp130elő'!$A$7:$P$22,2)))</f>
        <v>EPPICH</v>
      </c>
      <c r="F10" s="205"/>
      <c r="G10" s="200" t="str">
        <f>IF($B11="","",VLOOKUP($B11,'Fp130elő'!$A$7:$P$22,3))</f>
        <v>László</v>
      </c>
      <c r="H10" s="205"/>
      <c r="I10" s="200">
        <f>IF($B11="","",VLOOKUP($B11,'Fp130elő'!$A$7:$P$22,4))</f>
        <v>0</v>
      </c>
      <c r="J10" s="192"/>
      <c r="K10" s="192"/>
      <c r="L10" s="293">
        <v>35</v>
      </c>
      <c r="M10" s="235"/>
      <c r="N10" s="210"/>
      <c r="O10" s="210"/>
      <c r="P10" s="210"/>
      <c r="Q10" s="210"/>
      <c r="R10" s="210"/>
      <c r="S10" s="210"/>
    </row>
    <row r="11" spans="1:19" ht="12.75">
      <c r="A11" s="217" t="s">
        <v>52</v>
      </c>
      <c r="B11" s="248">
        <v>2</v>
      </c>
      <c r="C11" s="204">
        <f>IF($B11="","",VLOOKUP($B11,'Fp130elő'!$A$7:$P$22,11))</f>
        <v>0</v>
      </c>
      <c r="D11" s="313"/>
      <c r="E11" s="200" t="str">
        <f>UPPER(IF($B11="","",VLOOKUP($B11,'Fp130elő'!$A$7:$P$22,8)))</f>
        <v>HUDECZ</v>
      </c>
      <c r="F11" s="205"/>
      <c r="G11" s="200" t="str">
        <f>IF($B11="","",VLOOKUP($B11,'Fp130elő'!$A$7:$P$22,9))</f>
        <v>László</v>
      </c>
      <c r="H11" s="205"/>
      <c r="I11" s="200">
        <f>IF($B11="","",VLOOKUP($B11,'Fp130elő'!$A$7:$P$22,10))</f>
        <v>0</v>
      </c>
      <c r="J11" s="192"/>
      <c r="K11" s="191">
        <v>3</v>
      </c>
      <c r="L11" s="294">
        <v>35</v>
      </c>
      <c r="M11" s="235"/>
      <c r="N11" s="210"/>
      <c r="O11" s="210"/>
      <c r="P11" s="210"/>
      <c r="Q11" s="210"/>
      <c r="R11" s="210"/>
      <c r="S11" s="210"/>
    </row>
    <row r="12" spans="1:19" ht="12.75">
      <c r="A12" s="217"/>
      <c r="B12" s="249"/>
      <c r="C12" s="256"/>
      <c r="D12" s="256"/>
      <c r="E12" s="257"/>
      <c r="F12" s="258"/>
      <c r="G12" s="257"/>
      <c r="H12" s="258"/>
      <c r="I12" s="257"/>
      <c r="J12" s="192"/>
      <c r="K12" s="235"/>
      <c r="L12" s="295"/>
      <c r="M12" s="235"/>
      <c r="N12" s="210"/>
      <c r="O12" s="210"/>
      <c r="P12" s="210"/>
      <c r="Q12" s="210"/>
      <c r="R12" s="210"/>
      <c r="S12" s="210"/>
    </row>
    <row r="13" spans="1:19" ht="12.75">
      <c r="A13" s="217"/>
      <c r="B13" s="249"/>
      <c r="C13" s="204">
        <f>IF($B14="","",VLOOKUP($B14,'Fp130elő'!$A$7:$P$22,5))</f>
        <v>0</v>
      </c>
      <c r="D13" s="312">
        <f>IF($B14="","",VLOOKUP($B14,'Fp130elő'!$A$7:$P$23,15))</f>
        <v>0</v>
      </c>
      <c r="E13" s="200" t="str">
        <f>UPPER(IF($B14="","",VLOOKUP($B14,'Fp130elő'!$A$7:$P$22,2)))</f>
        <v>ADORJÁN</v>
      </c>
      <c r="F13" s="205"/>
      <c r="G13" s="200" t="str">
        <f>IF($B14="","",VLOOKUP($B14,'Fp130elő'!$A$7:$P$22,3))</f>
        <v>Dénes</v>
      </c>
      <c r="H13" s="205"/>
      <c r="I13" s="200">
        <f>IF($B14="","",VLOOKUP($B14,'Fp130elő'!$A$7:$P$22,4))</f>
        <v>0</v>
      </c>
      <c r="J13" s="192"/>
      <c r="K13" s="192"/>
      <c r="L13" s="293"/>
      <c r="M13" s="235"/>
      <c r="N13" s="210"/>
      <c r="O13" s="210"/>
      <c r="P13" s="210"/>
      <c r="Q13" s="210"/>
      <c r="R13" s="210"/>
      <c r="S13" s="210"/>
    </row>
    <row r="14" spans="1:19" ht="12.75">
      <c r="A14" s="217" t="s">
        <v>53</v>
      </c>
      <c r="B14" s="248">
        <v>3</v>
      </c>
      <c r="C14" s="204">
        <f>IF($B14="","",VLOOKUP($B14,'Fp130elő'!$A$7:$P$22,11))</f>
        <v>0</v>
      </c>
      <c r="D14" s="313"/>
      <c r="E14" s="200" t="str">
        <f>UPPER(IF($B14="","",VLOOKUP($B14,'Fp130elő'!$A$7:$P$22,8)))</f>
        <v>FEHÉRVÁRY</v>
      </c>
      <c r="F14" s="205"/>
      <c r="G14" s="200" t="str">
        <f>IF($B14="","",VLOOKUP($B14,'Fp130elő'!$A$7:$P$22,9))</f>
        <v>Sándor</v>
      </c>
      <c r="H14" s="205"/>
      <c r="I14" s="200">
        <f>IF($B14="","",VLOOKUP($B14,'Fp130elő'!$A$7:$P$22,10))</f>
        <v>0</v>
      </c>
      <c r="J14" s="192"/>
      <c r="K14" s="191"/>
      <c r="L14" s="294"/>
      <c r="M14" s="235"/>
      <c r="N14" s="210"/>
      <c r="O14" s="210"/>
      <c r="P14" s="210"/>
      <c r="Q14" s="210"/>
      <c r="R14" s="210"/>
      <c r="S14" s="210"/>
    </row>
    <row r="15" spans="1:13" ht="12.75">
      <c r="A15" s="217"/>
      <c r="B15" s="249"/>
      <c r="C15" s="256"/>
      <c r="D15" s="256"/>
      <c r="E15" s="257"/>
      <c r="F15" s="258"/>
      <c r="G15" s="257"/>
      <c r="H15" s="258"/>
      <c r="I15" s="257"/>
      <c r="J15" s="192"/>
      <c r="K15" s="235"/>
      <c r="L15" s="295"/>
      <c r="M15" s="192"/>
    </row>
    <row r="16" spans="1:13" ht="12.75">
      <c r="A16" s="217"/>
      <c r="B16" s="249"/>
      <c r="C16" s="204">
        <f>IF($B17="","",VLOOKUP($B17,'Fp130elő'!$A$7:$P$22,5))</f>
        <v>0</v>
      </c>
      <c r="D16" s="312">
        <f>IF($B17="","",VLOOKUP($B17,'Fp130elő'!$A$7:$P$23,15))</f>
        <v>0</v>
      </c>
      <c r="E16" s="200" t="str">
        <f>UPPER(IF($B17="","",VLOOKUP($B17,'Fp130elő'!$A$7:$P$22,2)))</f>
        <v>ROMÁN</v>
      </c>
      <c r="F16" s="205"/>
      <c r="G16" s="200" t="str">
        <f>IF($B17="","",VLOOKUP($B17,'Fp130elő'!$A$7:$P$22,3))</f>
        <v>Ferenc</v>
      </c>
      <c r="H16" s="205"/>
      <c r="I16" s="200">
        <f>IF($B17="","",VLOOKUP($B17,'Fp130elő'!$A$7:$P$22,4))</f>
        <v>0</v>
      </c>
      <c r="J16" s="192"/>
      <c r="K16" s="192"/>
      <c r="L16" s="293">
        <v>50</v>
      </c>
      <c r="M16" s="192"/>
    </row>
    <row r="17" spans="1:13" ht="12.75">
      <c r="A17" s="217" t="s">
        <v>57</v>
      </c>
      <c r="B17" s="248">
        <v>4</v>
      </c>
      <c r="C17" s="204">
        <f>IF($B17="","",VLOOKUP($B17,'Fp130elő'!$A$7:$P$22,11))</f>
        <v>0</v>
      </c>
      <c r="D17" s="313"/>
      <c r="E17" s="200" t="str">
        <f>UPPER(IF($B17="","",VLOOKUP($B17,'Fp130elő'!$A$7:$P$22,8)))</f>
        <v>MÉSZÁROS</v>
      </c>
      <c r="F17" s="205"/>
      <c r="G17" s="200" t="str">
        <f>IF($B17="","",VLOOKUP($B17,'Fp130elő'!$A$7:$P$22,9))</f>
        <v>László</v>
      </c>
      <c r="H17" s="205"/>
      <c r="I17" s="200">
        <f>IF($B17="","",VLOOKUP($B17,'Fp130elő'!$A$7:$P$22,10))</f>
        <v>0</v>
      </c>
      <c r="J17" s="192"/>
      <c r="K17" s="191">
        <v>2</v>
      </c>
      <c r="L17" s="294">
        <v>50</v>
      </c>
      <c r="M17" s="192"/>
    </row>
    <row r="18" spans="1:13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ht="12.75">
      <c r="A19" s="192"/>
      <c r="B19" s="192"/>
      <c r="C19" s="192"/>
      <c r="D19" s="291"/>
      <c r="E19" s="291"/>
      <c r="F19" s="291"/>
      <c r="G19" s="291"/>
      <c r="H19" s="291"/>
      <c r="I19" s="291"/>
      <c r="J19" s="291"/>
      <c r="K19" s="291"/>
      <c r="L19" s="192"/>
      <c r="M19" s="192"/>
    </row>
    <row r="20" spans="1:13" ht="12.75">
      <c r="A20" s="192"/>
      <c r="B20" s="192"/>
      <c r="C20" s="192"/>
      <c r="D20" s="291"/>
      <c r="E20" s="291"/>
      <c r="F20" s="291"/>
      <c r="G20" s="291"/>
      <c r="H20" s="291"/>
      <c r="I20" s="291"/>
      <c r="J20" s="291"/>
      <c r="K20" s="291"/>
      <c r="L20" s="192"/>
      <c r="M20" s="192"/>
    </row>
    <row r="21" spans="1:13" ht="18.75" customHeight="1">
      <c r="A21" s="192"/>
      <c r="B21" s="314"/>
      <c r="C21" s="314"/>
      <c r="D21" s="308" t="str">
        <f>CONCATENATE(E7,"/",E8)</f>
        <v>ALMAI/FÜLÖP</v>
      </c>
      <c r="E21" s="308"/>
      <c r="F21" s="308" t="str">
        <f>CONCATENATE(E10,"/",E11)</f>
        <v>EPPICH/HUDECZ</v>
      </c>
      <c r="G21" s="308"/>
      <c r="H21" s="308" t="str">
        <f>CONCATENATE(E13,"/",E14)</f>
        <v>ADORJÁN/FEHÉRVÁRY</v>
      </c>
      <c r="I21" s="308"/>
      <c r="J21" s="308" t="str">
        <f>CONCATENATE(E16,"/",E17)</f>
        <v>ROMÁN/MÉSZÁROS</v>
      </c>
      <c r="K21" s="308"/>
      <c r="L21" s="192"/>
      <c r="M21" s="192"/>
    </row>
    <row r="22" spans="1:13" ht="18.75" customHeight="1">
      <c r="A22" s="250" t="s">
        <v>51</v>
      </c>
      <c r="B22" s="306" t="str">
        <f>CONCATENATE(E7,"/",E8)</f>
        <v>ALMAI/FÜLÖP</v>
      </c>
      <c r="C22" s="306"/>
      <c r="D22" s="309"/>
      <c r="E22" s="309"/>
      <c r="F22" s="304" t="s">
        <v>157</v>
      </c>
      <c r="G22" s="305"/>
      <c r="H22" s="304" t="s">
        <v>162</v>
      </c>
      <c r="I22" s="305"/>
      <c r="J22" s="304" t="s">
        <v>157</v>
      </c>
      <c r="K22" s="305"/>
      <c r="L22" s="192"/>
      <c r="M22" s="192"/>
    </row>
    <row r="23" spans="1:13" ht="18.75" customHeight="1">
      <c r="A23" s="250" t="s">
        <v>52</v>
      </c>
      <c r="B23" s="306" t="str">
        <f>CONCATENATE(E10,"/",E11)</f>
        <v>EPPICH/HUDECZ</v>
      </c>
      <c r="C23" s="306"/>
      <c r="D23" s="304" t="s">
        <v>155</v>
      </c>
      <c r="E23" s="305"/>
      <c r="F23" s="309"/>
      <c r="G23" s="309"/>
      <c r="H23" s="304" t="s">
        <v>162</v>
      </c>
      <c r="I23" s="305"/>
      <c r="J23" s="304" t="s">
        <v>161</v>
      </c>
      <c r="K23" s="305"/>
      <c r="L23" s="192"/>
      <c r="M23" s="192"/>
    </row>
    <row r="24" spans="1:13" ht="18.75" customHeight="1">
      <c r="A24" s="250" t="s">
        <v>53</v>
      </c>
      <c r="B24" s="306" t="str">
        <f>CONCATENATE(E13,"/",E14)</f>
        <v>ADORJÁN/FEHÉRVÁRY</v>
      </c>
      <c r="C24" s="306"/>
      <c r="D24" s="304" t="s">
        <v>162</v>
      </c>
      <c r="E24" s="305"/>
      <c r="F24" s="304" t="s">
        <v>162</v>
      </c>
      <c r="G24" s="305"/>
      <c r="H24" s="309"/>
      <c r="I24" s="309"/>
      <c r="J24" s="304" t="s">
        <v>162</v>
      </c>
      <c r="K24" s="305"/>
      <c r="L24" s="192"/>
      <c r="M24" s="192"/>
    </row>
    <row r="25" spans="1:13" ht="17.25" customHeight="1">
      <c r="A25" s="250" t="s">
        <v>57</v>
      </c>
      <c r="B25" s="306" t="str">
        <f>CONCATENATE(E16,"/",E17)</f>
        <v>ROMÁN/MÉSZÁROS</v>
      </c>
      <c r="C25" s="306"/>
      <c r="D25" s="304" t="s">
        <v>155</v>
      </c>
      <c r="E25" s="305"/>
      <c r="F25" s="304" t="s">
        <v>159</v>
      </c>
      <c r="G25" s="305"/>
      <c r="H25" s="304" t="s">
        <v>162</v>
      </c>
      <c r="I25" s="305"/>
      <c r="J25" s="309"/>
      <c r="K25" s="309"/>
      <c r="L25" s="192"/>
      <c r="M25" s="192"/>
    </row>
    <row r="26" spans="1:13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3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1:13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1:19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1"/>
      <c r="M35" s="192"/>
      <c r="O35" s="210"/>
      <c r="P35" s="210"/>
      <c r="Q35" s="210"/>
      <c r="R35" s="210"/>
      <c r="S35" s="210"/>
    </row>
    <row r="36" spans="1:19" ht="12.75">
      <c r="A36" s="111" t="s">
        <v>25</v>
      </c>
      <c r="B36" s="112"/>
      <c r="C36" s="159"/>
      <c r="D36" s="224" t="s">
        <v>0</v>
      </c>
      <c r="E36" s="225" t="s">
        <v>27</v>
      </c>
      <c r="F36" s="244"/>
      <c r="G36" s="224" t="s">
        <v>0</v>
      </c>
      <c r="H36" s="225" t="s">
        <v>33</v>
      </c>
      <c r="I36" s="133"/>
      <c r="J36" s="225" t="s">
        <v>34</v>
      </c>
      <c r="K36" s="132" t="s">
        <v>35</v>
      </c>
      <c r="L36" s="34"/>
      <c r="M36" s="244"/>
      <c r="O36" s="210"/>
      <c r="P36" s="218"/>
      <c r="Q36" s="218"/>
      <c r="R36" s="219"/>
      <c r="S36" s="210"/>
    </row>
    <row r="37" spans="1:19" ht="12.75">
      <c r="A37" s="195" t="s">
        <v>26</v>
      </c>
      <c r="B37" s="196"/>
      <c r="C37" s="197"/>
      <c r="D37" s="226"/>
      <c r="E37" s="307"/>
      <c r="F37" s="307"/>
      <c r="G37" s="238" t="s">
        <v>1</v>
      </c>
      <c r="H37" s="196"/>
      <c r="I37" s="227"/>
      <c r="J37" s="239"/>
      <c r="K37" s="193" t="s">
        <v>28</v>
      </c>
      <c r="L37" s="245"/>
      <c r="M37" s="228"/>
      <c r="O37" s="210"/>
      <c r="P37" s="220"/>
      <c r="Q37" s="220"/>
      <c r="R37" s="221"/>
      <c r="S37" s="210"/>
    </row>
    <row r="38" spans="1:19" ht="12.75">
      <c r="A38" s="198" t="s">
        <v>32</v>
      </c>
      <c r="B38" s="131"/>
      <c r="C38" s="199"/>
      <c r="D38" s="229"/>
      <c r="E38" s="303"/>
      <c r="F38" s="303"/>
      <c r="G38" s="240"/>
      <c r="H38" s="231"/>
      <c r="I38" s="232"/>
      <c r="J38" s="84"/>
      <c r="K38" s="242"/>
      <c r="L38" s="191"/>
      <c r="M38" s="237"/>
      <c r="O38" s="210"/>
      <c r="P38" s="221"/>
      <c r="Q38" s="222"/>
      <c r="R38" s="221"/>
      <c r="S38" s="210"/>
    </row>
    <row r="39" spans="1:19" ht="12.75">
      <c r="A39" s="147"/>
      <c r="B39" s="148"/>
      <c r="C39" s="149"/>
      <c r="D39" s="229"/>
      <c r="E39" s="234"/>
      <c r="F39" s="235"/>
      <c r="G39" s="240" t="s">
        <v>2</v>
      </c>
      <c r="H39" s="231"/>
      <c r="I39" s="232"/>
      <c r="J39" s="84"/>
      <c r="K39" s="193" t="s">
        <v>29</v>
      </c>
      <c r="L39" s="245"/>
      <c r="M39" s="228"/>
      <c r="O39" s="210"/>
      <c r="P39" s="220"/>
      <c r="Q39" s="220"/>
      <c r="R39" s="221"/>
      <c r="S39" s="210"/>
    </row>
    <row r="40" spans="1:19" ht="12.75">
      <c r="A40" s="114"/>
      <c r="B40" s="157"/>
      <c r="C40" s="115"/>
      <c r="D40" s="229"/>
      <c r="E40" s="234"/>
      <c r="F40" s="235"/>
      <c r="G40" s="240"/>
      <c r="H40" s="231"/>
      <c r="I40" s="232"/>
      <c r="J40" s="84"/>
      <c r="K40" s="243"/>
      <c r="L40" s="235"/>
      <c r="M40" s="233"/>
      <c r="O40" s="210"/>
      <c r="P40" s="221"/>
      <c r="Q40" s="222"/>
      <c r="R40" s="221"/>
      <c r="S40" s="210"/>
    </row>
    <row r="41" spans="1:19" ht="12.75">
      <c r="A41" s="135"/>
      <c r="B41" s="150"/>
      <c r="C41" s="158"/>
      <c r="D41" s="229"/>
      <c r="E41" s="234"/>
      <c r="F41" s="235"/>
      <c r="G41" s="240" t="s">
        <v>3</v>
      </c>
      <c r="H41" s="231"/>
      <c r="I41" s="232"/>
      <c r="J41" s="84"/>
      <c r="K41" s="198"/>
      <c r="L41" s="191"/>
      <c r="M41" s="237"/>
      <c r="O41" s="210"/>
      <c r="P41" s="221"/>
      <c r="Q41" s="222"/>
      <c r="R41" s="221"/>
      <c r="S41" s="210"/>
    </row>
    <row r="42" spans="1:19" ht="12.75">
      <c r="A42" s="136"/>
      <c r="B42" s="152"/>
      <c r="C42" s="115"/>
      <c r="D42" s="229"/>
      <c r="E42" s="234"/>
      <c r="F42" s="235"/>
      <c r="G42" s="240"/>
      <c r="H42" s="231"/>
      <c r="I42" s="232"/>
      <c r="J42" s="84"/>
      <c r="K42" s="193" t="s">
        <v>23</v>
      </c>
      <c r="L42" s="245"/>
      <c r="M42" s="228"/>
      <c r="O42" s="210"/>
      <c r="P42" s="220"/>
      <c r="Q42" s="220"/>
      <c r="R42" s="221"/>
      <c r="S42" s="210"/>
    </row>
    <row r="43" spans="1:19" ht="12.75">
      <c r="A43" s="136"/>
      <c r="B43" s="152"/>
      <c r="C43" s="145"/>
      <c r="D43" s="229"/>
      <c r="E43" s="234"/>
      <c r="F43" s="235"/>
      <c r="G43" s="240" t="s">
        <v>4</v>
      </c>
      <c r="H43" s="231"/>
      <c r="I43" s="232"/>
      <c r="J43" s="84"/>
      <c r="K43" s="243"/>
      <c r="L43" s="235"/>
      <c r="M43" s="233"/>
      <c r="O43" s="210"/>
      <c r="P43" s="221"/>
      <c r="Q43" s="222"/>
      <c r="R43" s="221"/>
      <c r="S43" s="210"/>
    </row>
    <row r="44" spans="1:19" ht="12.75">
      <c r="A44" s="137"/>
      <c r="B44" s="134"/>
      <c r="C44" s="146"/>
      <c r="D44" s="236"/>
      <c r="E44" s="116"/>
      <c r="F44" s="191"/>
      <c r="G44" s="241"/>
      <c r="H44" s="131"/>
      <c r="I44" s="194"/>
      <c r="J44" s="117"/>
      <c r="K44" s="198" t="str">
        <f>L4</f>
        <v>Kádár László</v>
      </c>
      <c r="L44" s="191"/>
      <c r="M44" s="237"/>
      <c r="O44" s="210"/>
      <c r="P44" s="221"/>
      <c r="Q44" s="222"/>
      <c r="R44" s="223"/>
      <c r="S44" s="210"/>
    </row>
    <row r="45" spans="15:19" ht="12.75">
      <c r="O45" s="210"/>
      <c r="P45" s="210"/>
      <c r="Q45" s="210"/>
      <c r="R45" s="210"/>
      <c r="S45" s="210"/>
    </row>
    <row r="46" spans="15:19" ht="12.75">
      <c r="O46" s="210"/>
      <c r="P46" s="210"/>
      <c r="Q46" s="210"/>
      <c r="R46" s="210"/>
      <c r="S46" s="210"/>
    </row>
  </sheetData>
  <sheetProtection/>
  <mergeCells count="33">
    <mergeCell ref="E38:F38"/>
    <mergeCell ref="B25:C25"/>
    <mergeCell ref="D25:E25"/>
    <mergeCell ref="F25:G25"/>
    <mergeCell ref="H25:I25"/>
    <mergeCell ref="J25:K25"/>
    <mergeCell ref="E37:F37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6:D17"/>
    <mergeCell ref="A1:F1"/>
    <mergeCell ref="A4:C4"/>
    <mergeCell ref="D7:D8"/>
    <mergeCell ref="D10:D11"/>
    <mergeCell ref="D13:D14"/>
  </mergeCells>
  <conditionalFormatting sqref="E7:E17">
    <cfRule type="cellIs" priority="2" dxfId="1" operator="equal" stopIfTrue="1">
      <formula>"Bye"</formula>
    </cfRule>
  </conditionalFormatting>
  <conditionalFormatting sqref="R44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2" sqref="F2"/>
      <selection pane="bottomLeft" activeCell="I16" sqref="I16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1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6" t="str">
        <f>Altalanos!$A$6</f>
        <v>Keszthely Város Szenior Bajnoksága</v>
      </c>
      <c r="B1" s="86"/>
      <c r="C1" s="86"/>
      <c r="D1" s="87"/>
      <c r="E1" s="87"/>
      <c r="F1" s="151"/>
      <c r="G1" s="151"/>
      <c r="H1" s="156" t="s">
        <v>39</v>
      </c>
      <c r="I1" s="87"/>
      <c r="J1" s="88"/>
      <c r="K1" s="88"/>
      <c r="L1" s="88"/>
      <c r="M1" s="88"/>
      <c r="N1" s="88"/>
      <c r="O1" s="121"/>
      <c r="P1" s="97"/>
    </row>
    <row r="2" spans="1:16" ht="13.5" thickBot="1">
      <c r="A2" s="89" t="str">
        <f>Altalanos!$A$8</f>
        <v>Np130+</v>
      </c>
      <c r="B2" s="89" t="s">
        <v>31</v>
      </c>
      <c r="C2" s="161" t="str">
        <f>Altalanos!$D$8</f>
        <v>Fp160+</v>
      </c>
      <c r="D2" s="122"/>
      <c r="E2" s="122"/>
      <c r="F2" s="122"/>
      <c r="G2" s="122"/>
      <c r="H2" s="156" t="s">
        <v>40</v>
      </c>
      <c r="I2" s="92"/>
      <c r="J2" s="92"/>
      <c r="K2" s="82"/>
      <c r="L2" s="82"/>
      <c r="M2" s="82"/>
      <c r="N2" s="82"/>
      <c r="O2" s="123"/>
      <c r="P2" s="98"/>
    </row>
    <row r="3" spans="1:16" s="2" customFormat="1" ht="12.75">
      <c r="A3" s="162" t="s">
        <v>46</v>
      </c>
      <c r="B3" s="163"/>
      <c r="C3" s="164"/>
      <c r="D3" s="165"/>
      <c r="E3" s="166"/>
      <c r="F3" s="21"/>
      <c r="G3" s="21"/>
      <c r="H3" s="103"/>
      <c r="I3" s="21"/>
      <c r="J3" s="28"/>
      <c r="K3" s="28"/>
      <c r="L3" s="28"/>
      <c r="M3" s="124" t="s">
        <v>23</v>
      </c>
      <c r="N3" s="104"/>
      <c r="O3" s="104"/>
      <c r="P3" s="125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9"/>
      <c r="N4" s="126"/>
      <c r="O4" s="126"/>
      <c r="P4" s="105"/>
    </row>
    <row r="5" spans="1:16" s="2" customFormat="1" ht="13.5" thickBot="1">
      <c r="A5" s="298" t="str">
        <f>Altalanos!$A$10</f>
        <v>2020.08.28-30.</v>
      </c>
      <c r="B5" s="298"/>
      <c r="C5" s="109" t="str">
        <f>Altalanos!$C$10</f>
        <v>Keszthely</v>
      </c>
      <c r="D5" s="90"/>
      <c r="E5" s="90"/>
      <c r="F5" s="90"/>
      <c r="G5" s="90"/>
      <c r="H5" s="110"/>
      <c r="I5" s="93"/>
      <c r="J5" s="83"/>
      <c r="K5" s="83"/>
      <c r="L5" s="83" t="str">
        <f>Altalanos!$E$10</f>
        <v>Kádár László</v>
      </c>
      <c r="M5" s="106"/>
      <c r="N5" s="93"/>
      <c r="O5" s="93"/>
      <c r="P5" s="107">
        <f>COUNTA(P8:P87)</f>
        <v>0</v>
      </c>
    </row>
    <row r="6" spans="1:16" s="127" customFormat="1" ht="12" customHeight="1">
      <c r="A6" s="128"/>
      <c r="B6" s="299" t="s">
        <v>41</v>
      </c>
      <c r="C6" s="300"/>
      <c r="D6" s="300"/>
      <c r="E6" s="300"/>
      <c r="F6" s="300"/>
      <c r="G6" s="275"/>
      <c r="H6" s="301" t="s">
        <v>42</v>
      </c>
      <c r="I6" s="300"/>
      <c r="J6" s="300"/>
      <c r="K6" s="300"/>
      <c r="L6" s="302"/>
      <c r="M6" s="301" t="s">
        <v>43</v>
      </c>
      <c r="N6" s="300"/>
      <c r="O6" s="300"/>
      <c r="P6" s="302"/>
    </row>
    <row r="7" spans="1:16" ht="47.25" customHeight="1" thickBot="1">
      <c r="A7" s="99" t="s">
        <v>20</v>
      </c>
      <c r="B7" s="100" t="s">
        <v>16</v>
      </c>
      <c r="C7" s="100" t="s">
        <v>17</v>
      </c>
      <c r="D7" s="100" t="s">
        <v>21</v>
      </c>
      <c r="E7" s="100" t="s">
        <v>22</v>
      </c>
      <c r="F7" s="278" t="s">
        <v>83</v>
      </c>
      <c r="G7" s="170" t="s">
        <v>82</v>
      </c>
      <c r="H7" s="99" t="s">
        <v>16</v>
      </c>
      <c r="I7" s="100" t="s">
        <v>17</v>
      </c>
      <c r="J7" s="100" t="s">
        <v>21</v>
      </c>
      <c r="K7" s="100" t="s">
        <v>22</v>
      </c>
      <c r="L7" s="101" t="s">
        <v>84</v>
      </c>
      <c r="M7" s="99" t="s">
        <v>82</v>
      </c>
      <c r="N7" s="120" t="s">
        <v>44</v>
      </c>
      <c r="O7" s="100" t="s">
        <v>45</v>
      </c>
      <c r="P7" s="101" t="s">
        <v>24</v>
      </c>
    </row>
    <row r="8" spans="1:16" s="11" customFormat="1" ht="18.75" customHeight="1">
      <c r="A8" s="279">
        <v>1</v>
      </c>
      <c r="B8" s="174" t="s">
        <v>138</v>
      </c>
      <c r="C8" s="94" t="s">
        <v>139</v>
      </c>
      <c r="D8" s="95"/>
      <c r="E8" s="95"/>
      <c r="F8" s="102"/>
      <c r="G8" s="276"/>
      <c r="H8" s="171" t="s">
        <v>140</v>
      </c>
      <c r="I8" s="129" t="s">
        <v>113</v>
      </c>
      <c r="J8" s="95"/>
      <c r="K8" s="95"/>
      <c r="L8" s="96"/>
      <c r="M8" s="95"/>
      <c r="N8" s="96"/>
      <c r="O8" s="169">
        <f aca="true" t="shared" si="0" ref="O8:O26">SUM(F8,L8)</f>
        <v>0</v>
      </c>
      <c r="P8" s="96"/>
    </row>
    <row r="9" spans="1:16" s="11" customFormat="1" ht="18.75" customHeight="1">
      <c r="A9" s="280">
        <v>2</v>
      </c>
      <c r="B9" s="174" t="s">
        <v>141</v>
      </c>
      <c r="C9" s="94" t="s">
        <v>109</v>
      </c>
      <c r="D9" s="95"/>
      <c r="E9" s="95"/>
      <c r="F9" s="102"/>
      <c r="G9" s="276"/>
      <c r="H9" s="171" t="s">
        <v>142</v>
      </c>
      <c r="I9" s="129" t="s">
        <v>143</v>
      </c>
      <c r="J9" s="95"/>
      <c r="K9" s="95"/>
      <c r="L9" s="102"/>
      <c r="M9" s="95"/>
      <c r="N9" s="96"/>
      <c r="O9" s="169">
        <f t="shared" si="0"/>
        <v>0</v>
      </c>
      <c r="P9" s="96"/>
    </row>
    <row r="10" spans="1:16" s="11" customFormat="1" ht="18.75" customHeight="1">
      <c r="A10" s="280">
        <v>3</v>
      </c>
      <c r="B10" s="174" t="s">
        <v>144</v>
      </c>
      <c r="C10" s="94" t="s">
        <v>145</v>
      </c>
      <c r="D10" s="95"/>
      <c r="E10" s="95"/>
      <c r="F10" s="102"/>
      <c r="G10" s="276"/>
      <c r="H10" s="171" t="s">
        <v>146</v>
      </c>
      <c r="I10" s="129" t="s">
        <v>147</v>
      </c>
      <c r="J10" s="95"/>
      <c r="K10" s="95"/>
      <c r="L10" s="102"/>
      <c r="M10" s="95"/>
      <c r="N10" s="96"/>
      <c r="O10" s="169">
        <f t="shared" si="0"/>
        <v>0</v>
      </c>
      <c r="P10" s="96"/>
    </row>
    <row r="11" spans="1:16" s="11" customFormat="1" ht="18.75" customHeight="1">
      <c r="A11" s="280">
        <v>4</v>
      </c>
      <c r="B11" s="174"/>
      <c r="C11" s="94"/>
      <c r="D11" s="95"/>
      <c r="E11" s="284"/>
      <c r="F11" s="96"/>
      <c r="G11" s="276"/>
      <c r="H11" s="174"/>
      <c r="I11" s="94"/>
      <c r="J11" s="95"/>
      <c r="K11" s="284"/>
      <c r="L11" s="96"/>
      <c r="M11" s="95"/>
      <c r="N11" s="96"/>
      <c r="O11" s="169">
        <f t="shared" si="0"/>
        <v>0</v>
      </c>
      <c r="P11" s="96"/>
    </row>
    <row r="12" spans="1:16" s="11" customFormat="1" ht="18.75" customHeight="1">
      <c r="A12" s="280">
        <v>5</v>
      </c>
      <c r="B12" s="174"/>
      <c r="C12" s="94"/>
      <c r="D12" s="95"/>
      <c r="E12" s="95"/>
      <c r="F12" s="102"/>
      <c r="G12" s="276"/>
      <c r="H12" s="171"/>
      <c r="I12" s="129"/>
      <c r="J12" s="95"/>
      <c r="K12" s="95"/>
      <c r="L12" s="102"/>
      <c r="M12" s="95"/>
      <c r="N12" s="96"/>
      <c r="O12" s="169">
        <f t="shared" si="0"/>
        <v>0</v>
      </c>
      <c r="P12" s="96"/>
    </row>
    <row r="13" spans="1:16" s="11" customFormat="1" ht="18.75" customHeight="1">
      <c r="A13" s="280">
        <v>6</v>
      </c>
      <c r="B13" s="174"/>
      <c r="C13" s="94"/>
      <c r="D13" s="95"/>
      <c r="E13" s="284"/>
      <c r="F13" s="96"/>
      <c r="G13" s="276"/>
      <c r="H13" s="174"/>
      <c r="I13" s="94"/>
      <c r="J13" s="95"/>
      <c r="K13" s="284"/>
      <c r="L13" s="96"/>
      <c r="M13" s="95"/>
      <c r="N13" s="96"/>
      <c r="O13" s="169">
        <f t="shared" si="0"/>
        <v>0</v>
      </c>
      <c r="P13" s="96"/>
    </row>
    <row r="14" spans="1:16" s="11" customFormat="1" ht="18.75" customHeight="1">
      <c r="A14" s="280">
        <v>7</v>
      </c>
      <c r="B14" s="174"/>
      <c r="C14" s="94"/>
      <c r="D14" s="95"/>
      <c r="E14" s="284"/>
      <c r="F14" s="96"/>
      <c r="G14" s="276"/>
      <c r="H14" s="174"/>
      <c r="I14" s="94"/>
      <c r="J14" s="95"/>
      <c r="K14" s="284"/>
      <c r="L14" s="96"/>
      <c r="M14" s="95"/>
      <c r="N14" s="96"/>
      <c r="O14" s="169">
        <f t="shared" si="0"/>
        <v>0</v>
      </c>
      <c r="P14" s="96"/>
    </row>
    <row r="15" spans="1:16" s="11" customFormat="1" ht="18.75" customHeight="1">
      <c r="A15" s="280">
        <v>8</v>
      </c>
      <c r="B15" s="174"/>
      <c r="C15" s="94"/>
      <c r="D15" s="95"/>
      <c r="E15" s="284"/>
      <c r="F15" s="96"/>
      <c r="G15" s="276"/>
      <c r="H15" s="174"/>
      <c r="I15" s="94"/>
      <c r="J15" s="95"/>
      <c r="K15" s="284"/>
      <c r="L15" s="96"/>
      <c r="M15" s="95"/>
      <c r="N15" s="96"/>
      <c r="O15" s="169">
        <f t="shared" si="0"/>
        <v>0</v>
      </c>
      <c r="P15" s="96"/>
    </row>
    <row r="16" spans="1:16" s="11" customFormat="1" ht="18.75" customHeight="1">
      <c r="A16" s="280">
        <v>9</v>
      </c>
      <c r="B16" s="174"/>
      <c r="C16" s="94"/>
      <c r="D16" s="95"/>
      <c r="E16" s="284"/>
      <c r="F16" s="96"/>
      <c r="G16" s="276"/>
      <c r="H16" s="174"/>
      <c r="I16" s="94"/>
      <c r="J16" s="95"/>
      <c r="K16" s="284"/>
      <c r="L16" s="96"/>
      <c r="M16" s="95"/>
      <c r="N16" s="130"/>
      <c r="O16" s="169">
        <f t="shared" si="0"/>
        <v>0</v>
      </c>
      <c r="P16" s="96"/>
    </row>
    <row r="17" spans="1:16" s="11" customFormat="1" ht="18.75" customHeight="1">
      <c r="A17" s="280">
        <v>10</v>
      </c>
      <c r="B17" s="174"/>
      <c r="C17" s="94"/>
      <c r="D17" s="95"/>
      <c r="E17" s="284"/>
      <c r="F17" s="96"/>
      <c r="G17" s="276"/>
      <c r="H17" s="174"/>
      <c r="I17" s="94"/>
      <c r="J17" s="95"/>
      <c r="K17" s="284"/>
      <c r="L17" s="96"/>
      <c r="M17" s="95"/>
      <c r="N17" s="96"/>
      <c r="O17" s="169">
        <f t="shared" si="0"/>
        <v>0</v>
      </c>
      <c r="P17" s="96"/>
    </row>
    <row r="18" spans="1:16" s="11" customFormat="1" ht="18.75" customHeight="1">
      <c r="A18" s="280">
        <v>11</v>
      </c>
      <c r="B18" s="174"/>
      <c r="C18" s="94"/>
      <c r="D18" s="95"/>
      <c r="E18" s="284"/>
      <c r="F18" s="96"/>
      <c r="G18" s="276"/>
      <c r="H18" s="174"/>
      <c r="I18" s="94"/>
      <c r="J18" s="95"/>
      <c r="K18" s="285"/>
      <c r="L18" s="96"/>
      <c r="M18" s="95"/>
      <c r="N18" s="96"/>
      <c r="O18" s="169">
        <f t="shared" si="0"/>
        <v>0</v>
      </c>
      <c r="P18" s="96"/>
    </row>
    <row r="19" spans="1:16" s="11" customFormat="1" ht="18.75" customHeight="1">
      <c r="A19" s="280">
        <v>12</v>
      </c>
      <c r="B19" s="174"/>
      <c r="C19" s="94"/>
      <c r="D19" s="95"/>
      <c r="E19" s="284"/>
      <c r="F19" s="96"/>
      <c r="G19" s="276"/>
      <c r="H19" s="174"/>
      <c r="I19" s="94"/>
      <c r="J19" s="95"/>
      <c r="K19" s="284"/>
      <c r="L19" s="96"/>
      <c r="M19" s="95"/>
      <c r="N19" s="96"/>
      <c r="O19" s="169">
        <f t="shared" si="0"/>
        <v>0</v>
      </c>
      <c r="P19" s="96"/>
    </row>
    <row r="20" spans="1:16" s="11" customFormat="1" ht="18.75" customHeight="1">
      <c r="A20" s="280">
        <v>13</v>
      </c>
      <c r="B20" s="174"/>
      <c r="C20" s="94"/>
      <c r="D20" s="95"/>
      <c r="E20" s="284"/>
      <c r="F20" s="96"/>
      <c r="G20" s="276"/>
      <c r="H20" s="174"/>
      <c r="I20" s="94"/>
      <c r="J20" s="95"/>
      <c r="K20" s="284"/>
      <c r="L20" s="96"/>
      <c r="M20" s="95"/>
      <c r="N20" s="96"/>
      <c r="O20" s="169">
        <f t="shared" si="0"/>
        <v>0</v>
      </c>
      <c r="P20" s="96"/>
    </row>
    <row r="21" spans="1:16" s="11" customFormat="1" ht="18.75" customHeight="1">
      <c r="A21" s="280">
        <v>14</v>
      </c>
      <c r="B21" s="174"/>
      <c r="C21" s="94"/>
      <c r="D21" s="95"/>
      <c r="E21" s="284"/>
      <c r="F21" s="96"/>
      <c r="G21" s="276"/>
      <c r="H21" s="174"/>
      <c r="I21" s="94"/>
      <c r="J21" s="95"/>
      <c r="K21" s="286"/>
      <c r="L21" s="96"/>
      <c r="M21" s="95"/>
      <c r="N21" s="96"/>
      <c r="O21" s="169">
        <f t="shared" si="0"/>
        <v>0</v>
      </c>
      <c r="P21" s="96"/>
    </row>
    <row r="22" spans="1:16" s="11" customFormat="1" ht="18.75" customHeight="1">
      <c r="A22" s="280">
        <v>15</v>
      </c>
      <c r="B22" s="174"/>
      <c r="C22" s="94"/>
      <c r="D22" s="95"/>
      <c r="E22" s="284"/>
      <c r="F22" s="96"/>
      <c r="G22" s="276"/>
      <c r="H22" s="174"/>
      <c r="I22" s="94"/>
      <c r="J22" s="95"/>
      <c r="K22" s="284"/>
      <c r="L22" s="96"/>
      <c r="M22" s="95"/>
      <c r="N22" s="96"/>
      <c r="O22" s="169">
        <f t="shared" si="0"/>
        <v>0</v>
      </c>
      <c r="P22" s="96"/>
    </row>
    <row r="23" spans="1:16" s="11" customFormat="1" ht="18.75" customHeight="1">
      <c r="A23" s="173">
        <v>16</v>
      </c>
      <c r="B23" s="174"/>
      <c r="C23" s="94"/>
      <c r="D23" s="95"/>
      <c r="E23" s="284"/>
      <c r="F23" s="96"/>
      <c r="G23" s="276"/>
      <c r="H23" s="174"/>
      <c r="I23" s="94"/>
      <c r="J23" s="95"/>
      <c r="K23" s="284"/>
      <c r="L23" s="96"/>
      <c r="M23" s="95"/>
      <c r="N23" s="96"/>
      <c r="O23" s="169">
        <f t="shared" si="0"/>
        <v>0</v>
      </c>
      <c r="P23" s="96"/>
    </row>
    <row r="24" spans="1:16" s="32" customFormat="1" ht="18.75" customHeight="1">
      <c r="A24" s="173">
        <v>17</v>
      </c>
      <c r="B24" s="174"/>
      <c r="C24" s="94"/>
      <c r="D24" s="95"/>
      <c r="E24" s="284"/>
      <c r="F24" s="96"/>
      <c r="G24" s="276"/>
      <c r="H24" s="174"/>
      <c r="I24" s="94"/>
      <c r="J24" s="95"/>
      <c r="K24" s="284"/>
      <c r="L24" s="96"/>
      <c r="M24" s="95"/>
      <c r="N24" s="96"/>
      <c r="O24" s="169">
        <f t="shared" si="0"/>
        <v>0</v>
      </c>
      <c r="P24" s="96"/>
    </row>
    <row r="25" spans="1:16" s="32" customFormat="1" ht="18.75" customHeight="1">
      <c r="A25" s="173">
        <v>18</v>
      </c>
      <c r="B25" s="174"/>
      <c r="C25" s="94"/>
      <c r="D25" s="95"/>
      <c r="E25" s="284"/>
      <c r="F25" s="96"/>
      <c r="G25" s="276"/>
      <c r="H25" s="174"/>
      <c r="I25" s="94"/>
      <c r="J25" s="95"/>
      <c r="K25" s="284"/>
      <c r="L25" s="96"/>
      <c r="M25" s="95"/>
      <c r="N25" s="96"/>
      <c r="O25" s="169">
        <f t="shared" si="0"/>
        <v>0</v>
      </c>
      <c r="P25" s="96"/>
    </row>
    <row r="26" spans="1:16" s="32" customFormat="1" ht="18.75" customHeight="1">
      <c r="A26" s="173">
        <v>19</v>
      </c>
      <c r="B26" s="174"/>
      <c r="C26" s="94"/>
      <c r="D26" s="95"/>
      <c r="E26" s="284"/>
      <c r="F26" s="96"/>
      <c r="G26" s="276"/>
      <c r="H26" s="174"/>
      <c r="I26" s="94"/>
      <c r="J26" s="95"/>
      <c r="K26" s="284"/>
      <c r="L26" s="96"/>
      <c r="M26" s="95"/>
      <c r="N26" s="96"/>
      <c r="O26" s="169">
        <f t="shared" si="0"/>
        <v>0</v>
      </c>
      <c r="P26" s="96"/>
    </row>
    <row r="27" spans="1:16" s="32" customFormat="1" ht="18.75" customHeight="1">
      <c r="A27" s="173">
        <v>20</v>
      </c>
      <c r="B27" s="174"/>
      <c r="C27" s="94"/>
      <c r="D27" s="95"/>
      <c r="E27" s="95"/>
      <c r="F27" s="102"/>
      <c r="G27" s="276"/>
      <c r="H27" s="171"/>
      <c r="I27" s="129"/>
      <c r="J27" s="95"/>
      <c r="K27" s="95"/>
      <c r="L27" s="102"/>
      <c r="M27" s="95"/>
      <c r="N27" s="96"/>
      <c r="O27" s="169"/>
      <c r="P27" s="96"/>
    </row>
    <row r="28" spans="1:16" s="32" customFormat="1" ht="18.75" customHeight="1" thickBot="1">
      <c r="A28" s="173">
        <v>21</v>
      </c>
      <c r="B28" s="174"/>
      <c r="C28" s="94"/>
      <c r="D28" s="95"/>
      <c r="E28" s="95"/>
      <c r="F28" s="102"/>
      <c r="G28" s="276"/>
      <c r="H28" s="171"/>
      <c r="I28" s="129"/>
      <c r="J28" s="95"/>
      <c r="K28" s="95"/>
      <c r="L28" s="102"/>
      <c r="M28" s="95"/>
      <c r="N28" s="96"/>
      <c r="O28" s="169"/>
      <c r="P28" s="96"/>
    </row>
    <row r="29" spans="1:16" s="32" customFormat="1" ht="18.75" customHeight="1">
      <c r="A29" s="279">
        <v>22</v>
      </c>
      <c r="B29" s="174"/>
      <c r="C29" s="94"/>
      <c r="D29" s="95"/>
      <c r="E29" s="95"/>
      <c r="F29" s="102"/>
      <c r="G29" s="276"/>
      <c r="H29" s="171"/>
      <c r="I29" s="129"/>
      <c r="J29" s="95"/>
      <c r="K29" s="95"/>
      <c r="L29" s="102"/>
      <c r="M29" s="95"/>
      <c r="N29" s="96"/>
      <c r="O29" s="169"/>
      <c r="P29" s="96"/>
    </row>
    <row r="30" spans="1:16" s="32" customFormat="1" ht="18.75" customHeight="1">
      <c r="A30" s="280">
        <v>23</v>
      </c>
      <c r="B30" s="174"/>
      <c r="C30" s="94"/>
      <c r="D30" s="95"/>
      <c r="E30" s="95"/>
      <c r="F30" s="102"/>
      <c r="G30" s="276"/>
      <c r="H30" s="171"/>
      <c r="I30" s="129"/>
      <c r="J30" s="95"/>
      <c r="K30" s="95"/>
      <c r="L30" s="102"/>
      <c r="M30" s="95"/>
      <c r="N30" s="96"/>
      <c r="O30" s="169"/>
      <c r="P30" s="96"/>
    </row>
    <row r="31" spans="1:16" s="32" customFormat="1" ht="18.75" customHeight="1">
      <c r="A31" s="280">
        <v>24</v>
      </c>
      <c r="B31" s="174"/>
      <c r="C31" s="94"/>
      <c r="D31" s="95"/>
      <c r="E31" s="95"/>
      <c r="F31" s="102"/>
      <c r="G31" s="276"/>
      <c r="H31" s="171"/>
      <c r="I31" s="129"/>
      <c r="J31" s="95"/>
      <c r="K31" s="95"/>
      <c r="L31" s="102"/>
      <c r="M31" s="95"/>
      <c r="N31" s="96"/>
      <c r="O31" s="169"/>
      <c r="P31" s="96"/>
    </row>
    <row r="32" spans="1:16" ht="18.75" customHeight="1" thickBot="1">
      <c r="A32" s="280">
        <v>25</v>
      </c>
      <c r="B32" s="174"/>
      <c r="C32" s="94"/>
      <c r="D32" s="95"/>
      <c r="E32" s="95"/>
      <c r="F32" s="102"/>
      <c r="G32" s="276"/>
      <c r="H32" s="171"/>
      <c r="I32" s="129"/>
      <c r="J32" s="95"/>
      <c r="K32" s="95"/>
      <c r="L32" s="102"/>
      <c r="M32" s="95"/>
      <c r="N32" s="96"/>
      <c r="O32" s="169"/>
      <c r="P32" s="96"/>
    </row>
    <row r="33" spans="1:16" ht="18.75" customHeight="1">
      <c r="A33" s="279">
        <v>26</v>
      </c>
      <c r="B33" s="174"/>
      <c r="C33" s="94"/>
      <c r="D33" s="95"/>
      <c r="E33" s="95"/>
      <c r="F33" s="102"/>
      <c r="G33" s="276"/>
      <c r="H33" s="171"/>
      <c r="I33" s="129"/>
      <c r="J33" s="95"/>
      <c r="K33" s="95"/>
      <c r="L33" s="102"/>
      <c r="M33" s="95"/>
      <c r="N33" s="96"/>
      <c r="O33" s="169"/>
      <c r="P33" s="96"/>
    </row>
    <row r="34" spans="1:16" ht="18.75" customHeight="1">
      <c r="A34" s="280">
        <v>27</v>
      </c>
      <c r="B34" s="174"/>
      <c r="C34" s="94"/>
      <c r="D34" s="95"/>
      <c r="E34" s="95"/>
      <c r="F34" s="102"/>
      <c r="G34" s="276"/>
      <c r="H34" s="171"/>
      <c r="I34" s="129"/>
      <c r="J34" s="95"/>
      <c r="K34" s="95"/>
      <c r="L34" s="102"/>
      <c r="M34" s="95"/>
      <c r="N34" s="96"/>
      <c r="O34" s="169"/>
      <c r="P34" s="96"/>
    </row>
    <row r="35" spans="1:16" ht="18.75" customHeight="1">
      <c r="A35" s="280">
        <v>28</v>
      </c>
      <c r="B35" s="174"/>
      <c r="C35" s="94"/>
      <c r="D35" s="95"/>
      <c r="E35" s="95"/>
      <c r="F35" s="102"/>
      <c r="G35" s="276"/>
      <c r="H35" s="171"/>
      <c r="I35" s="129"/>
      <c r="J35" s="95"/>
      <c r="K35" s="95"/>
      <c r="L35" s="102"/>
      <c r="M35" s="95"/>
      <c r="N35" s="96"/>
      <c r="O35" s="169"/>
      <c r="P35" s="96"/>
    </row>
    <row r="36" spans="1:16" ht="18.75" customHeight="1">
      <c r="A36" s="280">
        <v>29</v>
      </c>
      <c r="B36" s="174"/>
      <c r="C36" s="94"/>
      <c r="D36" s="95"/>
      <c r="E36" s="95"/>
      <c r="F36" s="102"/>
      <c r="G36" s="276"/>
      <c r="H36" s="171"/>
      <c r="I36" s="129"/>
      <c r="J36" s="95"/>
      <c r="K36" s="95"/>
      <c r="L36" s="102"/>
      <c r="M36" s="95"/>
      <c r="N36" s="96"/>
      <c r="O36" s="169"/>
      <c r="P36" s="96"/>
    </row>
    <row r="37" spans="1:16" ht="18.75" customHeight="1">
      <c r="A37" s="280">
        <v>30</v>
      </c>
      <c r="B37" s="174"/>
      <c r="C37" s="94"/>
      <c r="D37" s="95"/>
      <c r="E37" s="95"/>
      <c r="F37" s="102"/>
      <c r="G37" s="276"/>
      <c r="H37" s="171"/>
      <c r="I37" s="129"/>
      <c r="J37" s="95"/>
      <c r="K37" s="95"/>
      <c r="L37" s="102"/>
      <c r="M37" s="95"/>
      <c r="N37" s="96"/>
      <c r="O37" s="169"/>
      <c r="P37" s="96"/>
    </row>
    <row r="38" spans="1:16" ht="18.75" customHeight="1">
      <c r="A38" s="280">
        <v>31</v>
      </c>
      <c r="B38" s="174"/>
      <c r="C38" s="94"/>
      <c r="D38" s="95"/>
      <c r="E38" s="95"/>
      <c r="F38" s="102"/>
      <c r="G38" s="276"/>
      <c r="H38" s="171"/>
      <c r="I38" s="129"/>
      <c r="J38" s="95"/>
      <c r="K38" s="95"/>
      <c r="L38" s="102"/>
      <c r="M38" s="95"/>
      <c r="N38" s="96"/>
      <c r="O38" s="169"/>
      <c r="P38" s="96"/>
    </row>
    <row r="39" spans="1:16" ht="18.75" customHeight="1">
      <c r="A39" s="280">
        <v>32</v>
      </c>
      <c r="B39" s="174"/>
      <c r="C39" s="94"/>
      <c r="D39" s="95"/>
      <c r="E39" s="95"/>
      <c r="F39" s="102"/>
      <c r="G39" s="276"/>
      <c r="H39" s="171"/>
      <c r="I39" s="129"/>
      <c r="J39" s="95"/>
      <c r="K39" s="95"/>
      <c r="L39" s="102"/>
      <c r="M39" s="95"/>
      <c r="N39" s="96"/>
      <c r="O39" s="169"/>
      <c r="P39" s="96"/>
    </row>
    <row r="40" spans="1:16" ht="18.75" customHeight="1">
      <c r="A40" s="173"/>
      <c r="B40" s="174"/>
      <c r="C40" s="94"/>
      <c r="D40" s="95"/>
      <c r="E40" s="95"/>
      <c r="F40" s="102"/>
      <c r="G40" s="276"/>
      <c r="H40" s="171"/>
      <c r="I40" s="129"/>
      <c r="J40" s="95"/>
      <c r="K40" s="95"/>
      <c r="L40" s="102"/>
      <c r="M40" s="95"/>
      <c r="N40" s="96"/>
      <c r="O40" s="169"/>
      <c r="P40" s="96"/>
    </row>
    <row r="41" spans="1:16" ht="18.75" customHeight="1">
      <c r="A41" s="173"/>
      <c r="B41" s="174"/>
      <c r="C41" s="94"/>
      <c r="D41" s="95"/>
      <c r="E41" s="95"/>
      <c r="F41" s="102"/>
      <c r="G41" s="276"/>
      <c r="H41" s="171"/>
      <c r="I41" s="129"/>
      <c r="J41" s="95"/>
      <c r="K41" s="95"/>
      <c r="L41" s="102"/>
      <c r="M41" s="95"/>
      <c r="N41" s="96"/>
      <c r="O41" s="169"/>
      <c r="P41" s="96"/>
    </row>
    <row r="42" spans="1:16" ht="18.75" customHeight="1">
      <c r="A42" s="173"/>
      <c r="B42" s="174"/>
      <c r="C42" s="94"/>
      <c r="D42" s="95"/>
      <c r="E42" s="95"/>
      <c r="F42" s="102"/>
      <c r="G42" s="276"/>
      <c r="H42" s="171"/>
      <c r="I42" s="129"/>
      <c r="J42" s="95"/>
      <c r="K42" s="95"/>
      <c r="L42" s="102"/>
      <c r="M42" s="95"/>
      <c r="N42" s="96"/>
      <c r="O42" s="169"/>
      <c r="P42" s="96"/>
    </row>
    <row r="43" spans="1:16" ht="18.75" customHeight="1">
      <c r="A43" s="173"/>
      <c r="B43" s="174"/>
      <c r="C43" s="94"/>
      <c r="D43" s="95"/>
      <c r="E43" s="95"/>
      <c r="F43" s="102"/>
      <c r="G43" s="276"/>
      <c r="H43" s="171"/>
      <c r="I43" s="129"/>
      <c r="J43" s="95"/>
      <c r="K43" s="95"/>
      <c r="L43" s="102"/>
      <c r="M43" s="95"/>
      <c r="N43" s="96"/>
      <c r="O43" s="169"/>
      <c r="P43" s="96"/>
    </row>
    <row r="44" spans="1:16" ht="18.75" customHeight="1">
      <c r="A44" s="173"/>
      <c r="B44" s="174"/>
      <c r="C44" s="94"/>
      <c r="D44" s="95"/>
      <c r="E44" s="95"/>
      <c r="F44" s="102"/>
      <c r="G44" s="276"/>
      <c r="H44" s="171"/>
      <c r="I44" s="129"/>
      <c r="J44" s="95"/>
      <c r="K44" s="95"/>
      <c r="L44" s="102"/>
      <c r="M44" s="95"/>
      <c r="N44" s="96"/>
      <c r="O44" s="169"/>
      <c r="P44" s="96"/>
    </row>
    <row r="45" spans="1:16" ht="18.75" customHeight="1">
      <c r="A45" s="173"/>
      <c r="B45" s="174"/>
      <c r="C45" s="94"/>
      <c r="D45" s="95"/>
      <c r="E45" s="95"/>
      <c r="F45" s="102"/>
      <c r="G45" s="276"/>
      <c r="H45" s="171"/>
      <c r="I45" s="129"/>
      <c r="J45" s="95"/>
      <c r="K45" s="95"/>
      <c r="L45" s="102"/>
      <c r="M45" s="95"/>
      <c r="N45" s="96"/>
      <c r="O45" s="169"/>
      <c r="P45" s="96"/>
    </row>
    <row r="46" spans="1:16" ht="18.75" customHeight="1">
      <c r="A46" s="173"/>
      <c r="B46" s="174"/>
      <c r="C46" s="94"/>
      <c r="D46" s="95"/>
      <c r="E46" s="95"/>
      <c r="F46" s="102"/>
      <c r="G46" s="276"/>
      <c r="H46" s="171"/>
      <c r="I46" s="129"/>
      <c r="J46" s="95"/>
      <c r="K46" s="95"/>
      <c r="L46" s="102"/>
      <c r="M46" s="95"/>
      <c r="N46" s="96"/>
      <c r="O46" s="169"/>
      <c r="P46" s="96"/>
    </row>
    <row r="47" spans="1:16" ht="18.75" customHeight="1">
      <c r="A47" s="173"/>
      <c r="B47" s="174"/>
      <c r="C47" s="94"/>
      <c r="D47" s="95"/>
      <c r="E47" s="95"/>
      <c r="F47" s="102"/>
      <c r="G47" s="276"/>
      <c r="H47" s="171"/>
      <c r="I47" s="129"/>
      <c r="J47" s="95"/>
      <c r="K47" s="95"/>
      <c r="L47" s="102"/>
      <c r="M47" s="95"/>
      <c r="N47" s="96"/>
      <c r="O47" s="169"/>
      <c r="P47" s="96"/>
    </row>
    <row r="48" spans="1:16" ht="18.75" customHeight="1">
      <c r="A48" s="173"/>
      <c r="B48" s="174"/>
      <c r="C48" s="94"/>
      <c r="D48" s="95"/>
      <c r="E48" s="95"/>
      <c r="F48" s="102"/>
      <c r="G48" s="276"/>
      <c r="H48" s="171"/>
      <c r="I48" s="129"/>
      <c r="J48" s="95"/>
      <c r="K48" s="95"/>
      <c r="L48" s="102"/>
      <c r="M48" s="95"/>
      <c r="N48" s="96"/>
      <c r="O48" s="169"/>
      <c r="P48" s="96"/>
    </row>
    <row r="49" spans="1:16" ht="18.75" customHeight="1">
      <c r="A49" s="173"/>
      <c r="B49" s="174"/>
      <c r="C49" s="94"/>
      <c r="D49" s="95"/>
      <c r="E49" s="95"/>
      <c r="F49" s="102"/>
      <c r="G49" s="276"/>
      <c r="H49" s="171"/>
      <c r="I49" s="129"/>
      <c r="J49" s="95"/>
      <c r="K49" s="95"/>
      <c r="L49" s="102"/>
      <c r="M49" s="95"/>
      <c r="N49" s="96"/>
      <c r="O49" s="169"/>
      <c r="P49" s="96"/>
    </row>
    <row r="50" spans="1:16" ht="18.75" customHeight="1">
      <c r="A50" s="173"/>
      <c r="B50" s="174"/>
      <c r="C50" s="94"/>
      <c r="D50" s="95"/>
      <c r="E50" s="95"/>
      <c r="F50" s="102"/>
      <c r="G50" s="276"/>
      <c r="H50" s="171"/>
      <c r="I50" s="129"/>
      <c r="J50" s="95"/>
      <c r="K50" s="95"/>
      <c r="L50" s="102"/>
      <c r="M50" s="95"/>
      <c r="N50" s="96"/>
      <c r="O50" s="169"/>
      <c r="P50" s="96"/>
    </row>
    <row r="51" spans="1:16" ht="18.75" customHeight="1">
      <c r="A51" s="173"/>
      <c r="B51" s="174"/>
      <c r="C51" s="94"/>
      <c r="D51" s="95"/>
      <c r="E51" s="95"/>
      <c r="F51" s="102"/>
      <c r="G51" s="276"/>
      <c r="H51" s="171"/>
      <c r="I51" s="129"/>
      <c r="J51" s="95"/>
      <c r="K51" s="95"/>
      <c r="L51" s="102"/>
      <c r="M51" s="95"/>
      <c r="N51" s="96"/>
      <c r="O51" s="169"/>
      <c r="P51" s="96"/>
    </row>
    <row r="52" spans="1:16" ht="18.75" customHeight="1">
      <c r="A52" s="173"/>
      <c r="B52" s="174"/>
      <c r="C52" s="94"/>
      <c r="D52" s="95"/>
      <c r="E52" s="95"/>
      <c r="F52" s="102"/>
      <c r="G52" s="276"/>
      <c r="H52" s="171"/>
      <c r="I52" s="129"/>
      <c r="J52" s="95"/>
      <c r="K52" s="95"/>
      <c r="L52" s="102"/>
      <c r="M52" s="95"/>
      <c r="N52" s="96"/>
      <c r="O52" s="169"/>
      <c r="P52" s="96"/>
    </row>
    <row r="53" spans="1:16" ht="18.75" customHeight="1">
      <c r="A53" s="173"/>
      <c r="B53" s="174"/>
      <c r="C53" s="94"/>
      <c r="D53" s="95"/>
      <c r="E53" s="95"/>
      <c r="F53" s="102"/>
      <c r="G53" s="276"/>
      <c r="H53" s="171"/>
      <c r="I53" s="129"/>
      <c r="J53" s="95"/>
      <c r="K53" s="95"/>
      <c r="L53" s="102"/>
      <c r="M53" s="95"/>
      <c r="N53" s="96"/>
      <c r="O53" s="169"/>
      <c r="P53" s="96"/>
    </row>
    <row r="54" spans="1:16" ht="18.75" customHeight="1">
      <c r="A54" s="173"/>
      <c r="B54" s="174"/>
      <c r="C54" s="94"/>
      <c r="D54" s="95"/>
      <c r="E54" s="95"/>
      <c r="F54" s="102"/>
      <c r="G54" s="276"/>
      <c r="H54" s="171"/>
      <c r="I54" s="129"/>
      <c r="J54" s="95"/>
      <c r="K54" s="95"/>
      <c r="L54" s="102"/>
      <c r="M54" s="95"/>
      <c r="N54" s="96"/>
      <c r="O54" s="169"/>
      <c r="P54" s="96"/>
    </row>
    <row r="55" spans="1:16" ht="18.75" customHeight="1">
      <c r="A55" s="173"/>
      <c r="B55" s="174"/>
      <c r="C55" s="94"/>
      <c r="D55" s="95"/>
      <c r="E55" s="95"/>
      <c r="F55" s="102"/>
      <c r="G55" s="276"/>
      <c r="H55" s="171"/>
      <c r="I55" s="129"/>
      <c r="J55" s="95"/>
      <c r="K55" s="95"/>
      <c r="L55" s="96"/>
      <c r="M55" s="95"/>
      <c r="N55" s="96"/>
      <c r="O55" s="169"/>
      <c r="P55" s="96"/>
    </row>
    <row r="56" spans="1:16" ht="18.75" customHeight="1">
      <c r="A56" s="173"/>
      <c r="B56" s="174"/>
      <c r="C56" s="94"/>
      <c r="D56" s="95"/>
      <c r="E56" s="284"/>
      <c r="F56" s="96"/>
      <c r="G56" s="276"/>
      <c r="H56" s="174"/>
      <c r="I56" s="94"/>
      <c r="J56" s="95"/>
      <c r="K56" s="284"/>
      <c r="L56" s="96"/>
      <c r="M56" s="95"/>
      <c r="N56" s="96"/>
      <c r="O56" s="169"/>
      <c r="P56" s="96"/>
    </row>
    <row r="57" spans="1:16" ht="18.75" customHeight="1">
      <c r="A57" s="173"/>
      <c r="B57" s="174"/>
      <c r="C57" s="94"/>
      <c r="D57" s="95"/>
      <c r="E57" s="95"/>
      <c r="F57" s="102"/>
      <c r="G57" s="276"/>
      <c r="H57" s="171"/>
      <c r="I57" s="129"/>
      <c r="J57" s="95"/>
      <c r="K57" s="95"/>
      <c r="L57" s="102"/>
      <c r="M57" s="95"/>
      <c r="N57" s="96"/>
      <c r="O57" s="169"/>
      <c r="P57" s="96"/>
    </row>
    <row r="58" spans="1:16" ht="18.75" customHeight="1">
      <c r="A58" s="173"/>
      <c r="B58" s="174"/>
      <c r="C58" s="94"/>
      <c r="D58" s="95"/>
      <c r="E58" s="284"/>
      <c r="F58" s="96"/>
      <c r="G58" s="276"/>
      <c r="H58" s="174"/>
      <c r="I58" s="94"/>
      <c r="J58" s="95"/>
      <c r="K58" s="284"/>
      <c r="L58" s="96"/>
      <c r="M58" s="95"/>
      <c r="N58" s="96"/>
      <c r="O58" s="169"/>
      <c r="P58" s="96"/>
    </row>
    <row r="59" spans="1:16" ht="18.75" customHeight="1">
      <c r="A59" s="173"/>
      <c r="B59" s="174"/>
      <c r="C59" s="94"/>
      <c r="D59" s="95"/>
      <c r="E59" s="284"/>
      <c r="F59" s="96"/>
      <c r="G59" s="276"/>
      <c r="H59" s="174"/>
      <c r="I59" s="94"/>
      <c r="J59" s="95"/>
      <c r="K59" s="284"/>
      <c r="L59" s="96"/>
      <c r="M59" s="95"/>
      <c r="N59" s="96"/>
      <c r="O59" s="169"/>
      <c r="P59" s="96"/>
    </row>
    <row r="60" spans="1:16" ht="18.75" customHeight="1">
      <c r="A60" s="173"/>
      <c r="B60" s="174"/>
      <c r="C60" s="94"/>
      <c r="D60" s="95"/>
      <c r="E60" s="284"/>
      <c r="F60" s="96"/>
      <c r="G60" s="276"/>
      <c r="H60" s="174"/>
      <c r="I60" s="94"/>
      <c r="J60" s="95"/>
      <c r="K60" s="284"/>
      <c r="L60" s="96"/>
      <c r="M60" s="95"/>
      <c r="N60" s="96"/>
      <c r="O60" s="169"/>
      <c r="P60" s="96"/>
    </row>
    <row r="61" spans="1:16" ht="18.75" customHeight="1">
      <c r="A61" s="173"/>
      <c r="B61" s="174"/>
      <c r="C61" s="94"/>
      <c r="D61" s="95"/>
      <c r="E61" s="284"/>
      <c r="F61" s="96"/>
      <c r="G61" s="276"/>
      <c r="H61" s="174"/>
      <c r="I61" s="94"/>
      <c r="J61" s="95"/>
      <c r="K61" s="284"/>
      <c r="L61" s="96"/>
      <c r="M61" s="95"/>
      <c r="N61" s="130"/>
      <c r="O61" s="169"/>
      <c r="P61" s="96"/>
    </row>
    <row r="62" spans="1:16" ht="18.75" customHeight="1">
      <c r="A62" s="173"/>
      <c r="B62" s="174"/>
      <c r="C62" s="94"/>
      <c r="D62" s="95"/>
      <c r="E62" s="284"/>
      <c r="F62" s="96"/>
      <c r="G62" s="276"/>
      <c r="H62" s="174"/>
      <c r="I62" s="94"/>
      <c r="J62" s="95"/>
      <c r="K62" s="284"/>
      <c r="L62" s="96"/>
      <c r="M62" s="95"/>
      <c r="N62" s="96"/>
      <c r="O62" s="169"/>
      <c r="P62" s="96"/>
    </row>
    <row r="63" spans="1:16" ht="18.75" customHeight="1">
      <c r="A63" s="173"/>
      <c r="B63" s="174"/>
      <c r="C63" s="94"/>
      <c r="D63" s="95"/>
      <c r="E63" s="284"/>
      <c r="F63" s="96"/>
      <c r="G63" s="276"/>
      <c r="H63" s="174"/>
      <c r="I63" s="94"/>
      <c r="J63" s="95"/>
      <c r="K63" s="285"/>
      <c r="L63" s="96"/>
      <c r="M63" s="95"/>
      <c r="N63" s="96"/>
      <c r="O63" s="169"/>
      <c r="P63" s="96"/>
    </row>
    <row r="64" spans="1:16" ht="18.75" customHeight="1">
      <c r="A64" s="173"/>
      <c r="B64" s="174"/>
      <c r="C64" s="94"/>
      <c r="D64" s="95"/>
      <c r="E64" s="284"/>
      <c r="F64" s="96"/>
      <c r="G64" s="276"/>
      <c r="H64" s="174"/>
      <c r="I64" s="94"/>
      <c r="J64" s="95"/>
      <c r="K64" s="284"/>
      <c r="L64" s="96"/>
      <c r="M64" s="95"/>
      <c r="N64" s="96"/>
      <c r="O64" s="169"/>
      <c r="P64" s="96"/>
    </row>
    <row r="65" spans="1:16" ht="18.75" customHeight="1">
      <c r="A65" s="173"/>
      <c r="B65" s="174"/>
      <c r="C65" s="94"/>
      <c r="D65" s="95"/>
      <c r="E65" s="284"/>
      <c r="F65" s="96"/>
      <c r="G65" s="276"/>
      <c r="H65" s="174"/>
      <c r="I65" s="94"/>
      <c r="J65" s="95"/>
      <c r="K65" s="284"/>
      <c r="L65" s="96"/>
      <c r="M65" s="95"/>
      <c r="N65" s="96"/>
      <c r="O65" s="169"/>
      <c r="P65" s="96"/>
    </row>
    <row r="66" spans="1:16" ht="18.75" customHeight="1">
      <c r="A66" s="173"/>
      <c r="B66" s="174"/>
      <c r="C66" s="94"/>
      <c r="D66" s="95"/>
      <c r="E66" s="284"/>
      <c r="F66" s="96"/>
      <c r="G66" s="276"/>
      <c r="H66" s="174"/>
      <c r="I66" s="94"/>
      <c r="J66" s="95"/>
      <c r="K66" s="286"/>
      <c r="L66" s="96"/>
      <c r="M66" s="95"/>
      <c r="N66" s="96"/>
      <c r="O66" s="169"/>
      <c r="P66" s="96"/>
    </row>
    <row r="67" spans="1:16" ht="18.75" customHeight="1">
      <c r="A67" s="173"/>
      <c r="B67" s="174"/>
      <c r="C67" s="94"/>
      <c r="D67" s="95"/>
      <c r="E67" s="284"/>
      <c r="F67" s="96"/>
      <c r="G67" s="276"/>
      <c r="H67" s="174"/>
      <c r="I67" s="94"/>
      <c r="J67" s="95"/>
      <c r="K67" s="284"/>
      <c r="L67" s="96"/>
      <c r="M67" s="95"/>
      <c r="N67" s="96"/>
      <c r="O67" s="169"/>
      <c r="P67" s="96"/>
    </row>
    <row r="68" spans="1:16" ht="19.5" customHeight="1">
      <c r="A68" s="173"/>
      <c r="B68" s="174"/>
      <c r="C68" s="94"/>
      <c r="D68" s="95"/>
      <c r="E68" s="284"/>
      <c r="F68" s="96"/>
      <c r="G68" s="276"/>
      <c r="H68" s="174"/>
      <c r="I68" s="94"/>
      <c r="J68" s="95"/>
      <c r="K68" s="284"/>
      <c r="L68" s="96"/>
      <c r="M68" s="95"/>
      <c r="N68" s="96"/>
      <c r="O68" s="169"/>
      <c r="P68" s="96"/>
    </row>
    <row r="69" spans="1:16" ht="19.5" customHeight="1">
      <c r="A69" s="173"/>
      <c r="B69" s="174"/>
      <c r="C69" s="94"/>
      <c r="D69" s="95"/>
      <c r="E69" s="284"/>
      <c r="F69" s="96"/>
      <c r="G69" s="276"/>
      <c r="H69" s="174"/>
      <c r="I69" s="94"/>
      <c r="J69" s="95"/>
      <c r="K69" s="284"/>
      <c r="L69" s="96"/>
      <c r="M69" s="95"/>
      <c r="N69" s="96"/>
      <c r="O69" s="169"/>
      <c r="P69" s="96"/>
    </row>
    <row r="70" spans="1:16" ht="19.5" customHeight="1">
      <c r="A70" s="173"/>
      <c r="B70" s="174"/>
      <c r="C70" s="94"/>
      <c r="D70" s="95"/>
      <c r="E70" s="284"/>
      <c r="F70" s="96"/>
      <c r="G70" s="276"/>
      <c r="H70" s="174"/>
      <c r="I70" s="94"/>
      <c r="J70" s="95"/>
      <c r="K70" s="284"/>
      <c r="L70" s="96"/>
      <c r="M70" s="95"/>
      <c r="N70" s="96"/>
      <c r="O70" s="169"/>
      <c r="P70" s="96"/>
    </row>
    <row r="71" spans="1:16" ht="19.5" customHeight="1">
      <c r="A71" s="173"/>
      <c r="B71" s="174"/>
      <c r="C71" s="94"/>
      <c r="D71" s="95"/>
      <c r="E71" s="284"/>
      <c r="F71" s="96"/>
      <c r="G71" s="276"/>
      <c r="H71" s="174"/>
      <c r="I71" s="94"/>
      <c r="J71" s="95"/>
      <c r="K71" s="284"/>
      <c r="L71" s="96"/>
      <c r="M71" s="95"/>
      <c r="N71" s="96"/>
      <c r="O71" s="169"/>
      <c r="P71" s="96"/>
    </row>
    <row r="72" spans="1:16" ht="19.5" customHeight="1">
      <c r="A72" s="173"/>
      <c r="B72" s="174"/>
      <c r="C72" s="94"/>
      <c r="D72" s="95"/>
      <c r="E72" s="95"/>
      <c r="F72" s="102"/>
      <c r="G72" s="276"/>
      <c r="H72" s="171"/>
      <c r="I72" s="129"/>
      <c r="J72" s="95"/>
      <c r="K72" s="95"/>
      <c r="L72" s="96"/>
      <c r="M72" s="95"/>
      <c r="N72" s="96"/>
      <c r="O72" s="169"/>
      <c r="P72" s="96"/>
    </row>
    <row r="73" spans="1:16" ht="19.5" customHeight="1">
      <c r="A73" s="173"/>
      <c r="B73" s="174"/>
      <c r="C73" s="94"/>
      <c r="D73" s="95"/>
      <c r="E73" s="284"/>
      <c r="F73" s="96"/>
      <c r="G73" s="276"/>
      <c r="H73" s="174"/>
      <c r="I73" s="94"/>
      <c r="J73" s="95"/>
      <c r="K73" s="284"/>
      <c r="L73" s="96"/>
      <c r="M73" s="95"/>
      <c r="N73" s="96"/>
      <c r="O73" s="169"/>
      <c r="P73" s="96"/>
    </row>
    <row r="74" spans="1:16" ht="19.5" customHeight="1">
      <c r="A74" s="173"/>
      <c r="B74" s="174"/>
      <c r="C74" s="94"/>
      <c r="D74" s="95"/>
      <c r="E74" s="284"/>
      <c r="F74" s="96"/>
      <c r="G74" s="276"/>
      <c r="H74" s="174"/>
      <c r="I74" s="94"/>
      <c r="J74" s="95"/>
      <c r="K74" s="284"/>
      <c r="L74" s="96"/>
      <c r="M74" s="95"/>
      <c r="N74" s="96"/>
      <c r="O74" s="169"/>
      <c r="P74" s="96"/>
    </row>
    <row r="75" spans="1:16" ht="19.5" customHeight="1">
      <c r="A75" s="173"/>
      <c r="B75" s="174"/>
      <c r="C75" s="94"/>
      <c r="D75" s="95"/>
      <c r="E75" s="284"/>
      <c r="F75" s="96"/>
      <c r="G75" s="276"/>
      <c r="H75" s="174"/>
      <c r="I75" s="94"/>
      <c r="J75" s="95"/>
      <c r="K75" s="284"/>
      <c r="L75" s="96"/>
      <c r="M75" s="95"/>
      <c r="N75" s="96"/>
      <c r="O75" s="169"/>
      <c r="P75" s="96"/>
    </row>
    <row r="76" spans="1:16" ht="19.5" customHeight="1">
      <c r="A76" s="173"/>
      <c r="B76" s="174"/>
      <c r="C76" s="94"/>
      <c r="D76" s="95"/>
      <c r="E76" s="284"/>
      <c r="F76" s="96"/>
      <c r="G76" s="276"/>
      <c r="H76" s="174"/>
      <c r="I76" s="94"/>
      <c r="J76" s="95"/>
      <c r="K76" s="284"/>
      <c r="L76" s="96"/>
      <c r="M76" s="95"/>
      <c r="N76" s="96"/>
      <c r="O76" s="169"/>
      <c r="P76" s="96"/>
    </row>
    <row r="77" spans="1:16" ht="19.5" customHeight="1">
      <c r="A77" s="173"/>
      <c r="B77" s="174"/>
      <c r="C77" s="94"/>
      <c r="D77" s="95"/>
      <c r="E77" s="284"/>
      <c r="F77" s="96"/>
      <c r="G77" s="276"/>
      <c r="H77" s="174"/>
      <c r="I77" s="94"/>
      <c r="J77" s="95"/>
      <c r="K77" s="284"/>
      <c r="L77" s="96"/>
      <c r="M77" s="95"/>
      <c r="N77" s="130"/>
      <c r="O77" s="169"/>
      <c r="P77" s="96"/>
    </row>
    <row r="78" spans="1:16" ht="19.5" customHeight="1">
      <c r="A78" s="173"/>
      <c r="B78" s="174"/>
      <c r="C78" s="94"/>
      <c r="D78" s="95"/>
      <c r="E78" s="284"/>
      <c r="F78" s="96"/>
      <c r="G78" s="276"/>
      <c r="H78" s="174"/>
      <c r="I78" s="94"/>
      <c r="J78" s="95"/>
      <c r="K78" s="284"/>
      <c r="L78" s="96"/>
      <c r="M78" s="95"/>
      <c r="N78" s="96"/>
      <c r="O78" s="169"/>
      <c r="P78" s="96"/>
    </row>
    <row r="79" spans="1:16" ht="19.5" customHeight="1">
      <c r="A79" s="173"/>
      <c r="B79" s="174"/>
      <c r="C79" s="94"/>
      <c r="D79" s="95"/>
      <c r="E79" s="284"/>
      <c r="F79" s="96"/>
      <c r="G79" s="276"/>
      <c r="H79" s="174"/>
      <c r="I79" s="94"/>
      <c r="J79" s="95"/>
      <c r="K79" s="285"/>
      <c r="L79" s="96"/>
      <c r="M79" s="95"/>
      <c r="N79" s="96"/>
      <c r="O79" s="169"/>
      <c r="P79" s="96"/>
    </row>
    <row r="80" spans="1:16" ht="19.5" customHeight="1">
      <c r="A80" s="173"/>
      <c r="B80" s="174"/>
      <c r="C80" s="94"/>
      <c r="D80" s="95"/>
      <c r="E80" s="284"/>
      <c r="F80" s="96"/>
      <c r="G80" s="276"/>
      <c r="H80" s="174"/>
      <c r="I80" s="94"/>
      <c r="J80" s="95"/>
      <c r="K80" s="284"/>
      <c r="L80" s="96"/>
      <c r="M80" s="95"/>
      <c r="N80" s="96"/>
      <c r="O80" s="169"/>
      <c r="P80" s="96"/>
    </row>
    <row r="81" spans="1:16" ht="19.5" customHeight="1">
      <c r="A81" s="173"/>
      <c r="B81" s="174"/>
      <c r="C81" s="94"/>
      <c r="D81" s="95"/>
      <c r="E81" s="284"/>
      <c r="F81" s="96"/>
      <c r="G81" s="276"/>
      <c r="H81" s="174"/>
      <c r="I81" s="94"/>
      <c r="J81" s="95"/>
      <c r="K81" s="284"/>
      <c r="L81" s="96"/>
      <c r="M81" s="95"/>
      <c r="N81" s="96"/>
      <c r="O81" s="169"/>
      <c r="P81" s="96"/>
    </row>
    <row r="82" spans="1:16" ht="19.5" customHeight="1">
      <c r="A82" s="173"/>
      <c r="B82" s="174"/>
      <c r="C82" s="94"/>
      <c r="D82" s="95"/>
      <c r="E82" s="284"/>
      <c r="F82" s="96"/>
      <c r="G82" s="276"/>
      <c r="H82" s="174"/>
      <c r="I82" s="94"/>
      <c r="J82" s="95"/>
      <c r="K82" s="286"/>
      <c r="L82" s="96"/>
      <c r="M82" s="95"/>
      <c r="N82" s="96"/>
      <c r="O82" s="169"/>
      <c r="P82" s="96"/>
    </row>
    <row r="83" spans="1:16" ht="19.5" customHeight="1">
      <c r="A83" s="173"/>
      <c r="B83" s="174"/>
      <c r="C83" s="94"/>
      <c r="D83" s="95"/>
      <c r="E83" s="284"/>
      <c r="F83" s="96"/>
      <c r="G83" s="276"/>
      <c r="H83" s="174"/>
      <c r="I83" s="94"/>
      <c r="J83" s="95"/>
      <c r="K83" s="284"/>
      <c r="L83" s="96"/>
      <c r="M83" s="95"/>
      <c r="N83" s="96"/>
      <c r="O83" s="169"/>
      <c r="P83" s="96"/>
    </row>
    <row r="84" spans="1:16" ht="19.5" customHeight="1">
      <c r="A84" s="173"/>
      <c r="B84" s="174"/>
      <c r="C84" s="94"/>
      <c r="D84" s="95"/>
      <c r="E84" s="284"/>
      <c r="F84" s="96"/>
      <c r="G84" s="276"/>
      <c r="H84" s="174"/>
      <c r="I84" s="94"/>
      <c r="J84" s="95"/>
      <c r="K84" s="284"/>
      <c r="L84" s="96"/>
      <c r="M84" s="95"/>
      <c r="N84" s="96"/>
      <c r="O84" s="169"/>
      <c r="P84" s="96"/>
    </row>
    <row r="85" spans="1:16" ht="19.5" customHeight="1">
      <c r="A85" s="173"/>
      <c r="B85" s="174"/>
      <c r="C85" s="94"/>
      <c r="D85" s="95"/>
      <c r="E85" s="284"/>
      <c r="F85" s="96"/>
      <c r="G85" s="276"/>
      <c r="H85" s="174"/>
      <c r="I85" s="94"/>
      <c r="J85" s="95"/>
      <c r="K85" s="284"/>
      <c r="L85" s="96"/>
      <c r="M85" s="95"/>
      <c r="N85" s="96"/>
      <c r="O85" s="169"/>
      <c r="P85" s="96"/>
    </row>
    <row r="86" spans="1:16" ht="19.5" customHeight="1">
      <c r="A86" s="173"/>
      <c r="B86" s="174"/>
      <c r="C86" s="94"/>
      <c r="D86" s="95"/>
      <c r="E86" s="284"/>
      <c r="F86" s="96"/>
      <c r="G86" s="276"/>
      <c r="H86" s="174"/>
      <c r="I86" s="94"/>
      <c r="J86" s="95"/>
      <c r="K86" s="284"/>
      <c r="L86" s="96"/>
      <c r="M86" s="95"/>
      <c r="N86" s="96"/>
      <c r="O86" s="169"/>
      <c r="P86" s="96"/>
    </row>
    <row r="87" spans="1:16" ht="19.5" customHeight="1" thickBot="1">
      <c r="A87" s="173"/>
      <c r="B87" s="175"/>
      <c r="C87" s="138"/>
      <c r="D87" s="172"/>
      <c r="E87" s="287"/>
      <c r="F87" s="288"/>
      <c r="G87" s="277"/>
      <c r="H87" s="175"/>
      <c r="I87" s="138"/>
      <c r="J87" s="172"/>
      <c r="K87" s="287"/>
      <c r="L87" s="288"/>
      <c r="M87" s="95"/>
      <c r="N87" s="96"/>
      <c r="O87" s="169"/>
      <c r="P87" s="96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2013-01-27T14:44:55Z</cp:lastPrinted>
  <dcterms:created xsi:type="dcterms:W3CDTF">1998-01-18T23:10:02Z</dcterms:created>
  <dcterms:modified xsi:type="dcterms:W3CDTF">2020-09-17T21:03:32Z</dcterms:modified>
  <cp:category>Forms</cp:category>
  <cp:version/>
  <cp:contentType/>
  <cp:contentStatus/>
</cp:coreProperties>
</file>