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10" windowHeight="13440" activeTab="8"/>
  </bookViews>
  <sheets>
    <sheet name="FP35" sheetId="1" r:id="rId1"/>
    <sheet name="FP45" sheetId="2" r:id="rId2"/>
    <sheet name="FP55+" sheetId="3" r:id="rId3"/>
    <sheet name="FP65+" sheetId="4" r:id="rId4"/>
    <sheet name="NP35+" sheetId="5" r:id="rId5"/>
    <sheet name="NP70+" sheetId="6" r:id="rId6"/>
    <sheet name="FP75+" sheetId="7" r:id="rId7"/>
    <sheet name="VP35+" sheetId="8" r:id="rId8"/>
    <sheet name="VP60+" sheetId="9" r:id="rId9"/>
  </sheets>
  <externalReferences>
    <externalReference r:id="rId12"/>
    <externalReference r:id="rId13"/>
  </externalReferences>
  <definedNames/>
  <calcPr fullCalcOnLoad="1"/>
</workbook>
</file>

<file path=xl/comments2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sharedStrings.xml><?xml version="1.0" encoding="utf-8"?>
<sst xmlns="http://schemas.openxmlformats.org/spreadsheetml/2006/main" count="539" uniqueCount="255">
  <si>
    <t>Helyezés</t>
  </si>
  <si>
    <t>A</t>
  </si>
  <si>
    <t>B</t>
  </si>
  <si>
    <t>C</t>
  </si>
  <si>
    <t>D</t>
  </si>
  <si>
    <t>E</t>
  </si>
  <si>
    <t>F</t>
  </si>
  <si>
    <t>Döntő</t>
  </si>
  <si>
    <t>J.N.</t>
  </si>
  <si>
    <t>Versenyszám:</t>
  </si>
  <si>
    <t>Dátum</t>
  </si>
  <si>
    <t>Város</t>
  </si>
  <si>
    <t>Kategória</t>
  </si>
  <si>
    <t>Versenybíró</t>
  </si>
  <si>
    <t>St.</t>
  </si>
  <si>
    <t>Rangsor</t>
  </si>
  <si>
    <t>Kiem</t>
  </si>
  <si>
    <t>Családi név</t>
  </si>
  <si>
    <t>Keresztnév</t>
  </si>
  <si>
    <t>Egyesület</t>
  </si>
  <si>
    <t>2. forduló</t>
  </si>
  <si>
    <t>Umpire</t>
  </si>
  <si>
    <t>#</t>
  </si>
  <si>
    <t>1</t>
  </si>
  <si>
    <t>2</t>
  </si>
  <si>
    <t>3</t>
  </si>
  <si>
    <t>Sorsoló játékosok</t>
  </si>
  <si>
    <t>4</t>
  </si>
  <si>
    <t>Versenybíró aláírása</t>
  </si>
  <si>
    <t>Páros főtábla</t>
  </si>
  <si>
    <t>Rangs.</t>
  </si>
  <si>
    <t>Kódszám</t>
  </si>
  <si>
    <t>Győztesek</t>
  </si>
  <si>
    <t>Kiemelt párosok</t>
  </si>
  <si>
    <t>Alternatívok</t>
  </si>
  <si>
    <t>Helyettesítik</t>
  </si>
  <si>
    <t>Sorsolás időpontja:</t>
  </si>
  <si>
    <t>dátuma:</t>
  </si>
  <si>
    <t>Utolsónak elfogadott páros</t>
  </si>
  <si>
    <t>Utolsó DA:</t>
  </si>
  <si>
    <t>CSONTOS</t>
  </si>
  <si>
    <t>MIHÁLY</t>
  </si>
  <si>
    <t>FALCSIK</t>
  </si>
  <si>
    <t>JÓZSEF</t>
  </si>
  <si>
    <t>SÁNDOR</t>
  </si>
  <si>
    <t>ZSOLT</t>
  </si>
  <si>
    <t>ERDEI</t>
  </si>
  <si>
    <t>CSABA</t>
  </si>
  <si>
    <t>PÁLL</t>
  </si>
  <si>
    <t>TIBOR</t>
  </si>
  <si>
    <t>TÓTH</t>
  </si>
  <si>
    <t>ISTVÁN</t>
  </si>
  <si>
    <t>GÁBOR</t>
  </si>
  <si>
    <t>CSEKE</t>
  </si>
  <si>
    <t>GULÁCSI</t>
  </si>
  <si>
    <t>RÓBERT</t>
  </si>
  <si>
    <t>ANDRÁS</t>
  </si>
  <si>
    <t>LUDMAN</t>
  </si>
  <si>
    <t>61 61</t>
  </si>
  <si>
    <t>FP35+</t>
  </si>
  <si>
    <t>GÉCZY/GÉCZI</t>
  </si>
  <si>
    <t>JAKAB/BERNÁTH</t>
  </si>
  <si>
    <t>HELMECZY/REBÁK</t>
  </si>
  <si>
    <t>MOLNÁR/SZOMBATI</t>
  </si>
  <si>
    <t>AVRAN/MACZ</t>
  </si>
  <si>
    <t>BERÉNYI/MATKÓ</t>
  </si>
  <si>
    <t>36 60 13/15</t>
  </si>
  <si>
    <t>63 61</t>
  </si>
  <si>
    <t>63 06 15/13</t>
  </si>
  <si>
    <t>62 62</t>
  </si>
  <si>
    <t>36 16</t>
  </si>
  <si>
    <t>26 26</t>
  </si>
  <si>
    <t>2.</t>
  </si>
  <si>
    <t>1.</t>
  </si>
  <si>
    <t>3.</t>
  </si>
  <si>
    <t>60 60</t>
  </si>
  <si>
    <t>06 06</t>
  </si>
  <si>
    <t>76 75</t>
  </si>
  <si>
    <t>16 16</t>
  </si>
  <si>
    <t>67 57</t>
  </si>
  <si>
    <t>60 62</t>
  </si>
  <si>
    <t>OROSZ</t>
  </si>
  <si>
    <t>LÁSZLÓ</t>
  </si>
  <si>
    <t>PÉTER</t>
  </si>
  <si>
    <t>CUCEU</t>
  </si>
  <si>
    <t>CIPRIAN</t>
  </si>
  <si>
    <t>HOTEA</t>
  </si>
  <si>
    <t>VASILE</t>
  </si>
  <si>
    <t>MÉSZÁROS</t>
  </si>
  <si>
    <t>TAMÁS</t>
  </si>
  <si>
    <t>BADICA</t>
  </si>
  <si>
    <t>DÉNES</t>
  </si>
  <si>
    <t>KERESZTÚRI</t>
  </si>
  <si>
    <t>ÉBERT</t>
  </si>
  <si>
    <t>EGRI</t>
  </si>
  <si>
    <t>PAPP</t>
  </si>
  <si>
    <t>52 J.N</t>
  </si>
  <si>
    <t>63 76</t>
  </si>
  <si>
    <t>60 61</t>
  </si>
  <si>
    <t>64 61</t>
  </si>
  <si>
    <t>63 64</t>
  </si>
  <si>
    <t>61 57 10/8</t>
  </si>
  <si>
    <t>61 60</t>
  </si>
  <si>
    <t>DOBOSI</t>
  </si>
  <si>
    <t>VARGA</t>
  </si>
  <si>
    <t>FERENC</t>
  </si>
  <si>
    <t>SÁKOVICS</t>
  </si>
  <si>
    <t>BURAI I</t>
  </si>
  <si>
    <t>HALASI</t>
  </si>
  <si>
    <t>VERES</t>
  </si>
  <si>
    <t>IMRE</t>
  </si>
  <si>
    <t>BARTA</t>
  </si>
  <si>
    <t>CZINEGE</t>
  </si>
  <si>
    <t>FEKE</t>
  </si>
  <si>
    <t xml:space="preserve"> MIHÁLY</t>
  </si>
  <si>
    <t>SZEKRÉNYES</t>
  </si>
  <si>
    <t>PÉLYI</t>
  </si>
  <si>
    <t>BAOECKER</t>
  </si>
  <si>
    <t>MAG</t>
  </si>
  <si>
    <t>ZOLTÁN</t>
  </si>
  <si>
    <t>ULBRECHT</t>
  </si>
  <si>
    <t>BURAI</t>
  </si>
  <si>
    <t>62 64</t>
  </si>
  <si>
    <t>64 64</t>
  </si>
  <si>
    <t>63 63</t>
  </si>
  <si>
    <t>ATTILA</t>
  </si>
  <si>
    <t xml:space="preserve">5. SORRA: </t>
  </si>
  <si>
    <t>DAN/HOLERGA</t>
  </si>
  <si>
    <t>BARTA/CZINEGE</t>
  </si>
  <si>
    <t>DÜRGŐ</t>
  </si>
  <si>
    <t>GYÖRGY</t>
  </si>
  <si>
    <t>MÁTHÉ</t>
  </si>
  <si>
    <t>BOGÁDI</t>
  </si>
  <si>
    <t>PUSKÁS</t>
  </si>
  <si>
    <t xml:space="preserve">NAGY </t>
  </si>
  <si>
    <t>MÁRTON</t>
  </si>
  <si>
    <t>KÁDÁR</t>
  </si>
  <si>
    <t>LAJOS</t>
  </si>
  <si>
    <t xml:space="preserve">FÜLÖP </t>
  </si>
  <si>
    <t>SÁPI</t>
  </si>
  <si>
    <t>BAZSÓ</t>
  </si>
  <si>
    <t>NÉGER</t>
  </si>
  <si>
    <t>JUHÁSZ</t>
  </si>
  <si>
    <t>KEREKES</t>
  </si>
  <si>
    <t>KÁROLY</t>
  </si>
  <si>
    <t>61 62</t>
  </si>
  <si>
    <t>FÜLÖP</t>
  </si>
  <si>
    <t>36 76 10/7</t>
  </si>
  <si>
    <t>PILVEIN /SZŰCS</t>
  </si>
  <si>
    <t>KOVÁCSNÉ/OLÁH</t>
  </si>
  <si>
    <t>BÁGYI/SÁPI</t>
  </si>
  <si>
    <t>J.N. NYER</t>
  </si>
  <si>
    <t>16 26</t>
  </si>
  <si>
    <t>PÉTERFFY/PÓKA</t>
  </si>
  <si>
    <t>GUOTH/JUHÁSZNÉ</t>
  </si>
  <si>
    <t>NAGYNÉ/SZALAYNÉ</t>
  </si>
  <si>
    <t>06 16</t>
  </si>
  <si>
    <t>63 62</t>
  </si>
  <si>
    <t>36 26</t>
  </si>
  <si>
    <t>DASKÓ/SÁKOVICS</t>
  </si>
  <si>
    <t>KOVÁCSNÉ/NAGY</t>
  </si>
  <si>
    <t>SZALAYNÉ/CSEKE</t>
  </si>
  <si>
    <t>16 06</t>
  </si>
  <si>
    <t>36 46</t>
  </si>
  <si>
    <t>Egyéni főtábla</t>
  </si>
  <si>
    <t/>
  </si>
  <si>
    <t>I</t>
  </si>
  <si>
    <t>1 FORDULÓ</t>
  </si>
  <si>
    <t>B - E</t>
  </si>
  <si>
    <t>C - D</t>
  </si>
  <si>
    <t>II</t>
  </si>
  <si>
    <t>kiem</t>
  </si>
  <si>
    <t>kódszám</t>
  </si>
  <si>
    <t>Vezetéknév</t>
  </si>
  <si>
    <t>Pontszám</t>
  </si>
  <si>
    <t>Bónusz</t>
  </si>
  <si>
    <t>2 FORDULÓ</t>
  </si>
  <si>
    <t>D - B</t>
  </si>
  <si>
    <t>E - A</t>
  </si>
  <si>
    <t>III</t>
  </si>
  <si>
    <t>3 FORDULÓ</t>
  </si>
  <si>
    <t>A - D</t>
  </si>
  <si>
    <t>B - C</t>
  </si>
  <si>
    <t>IV</t>
  </si>
  <si>
    <t>4 FORDULÓ</t>
  </si>
  <si>
    <t>C - A</t>
  </si>
  <si>
    <t>D - E</t>
  </si>
  <si>
    <t>V</t>
  </si>
  <si>
    <t>5 FORDULÓ</t>
  </si>
  <si>
    <t>A - B</t>
  </si>
  <si>
    <t>E - C</t>
  </si>
  <si>
    <t>VI</t>
  </si>
  <si>
    <t>VII</t>
  </si>
  <si>
    <t>VIII</t>
  </si>
  <si>
    <t>W</t>
  </si>
  <si>
    <t>X</t>
  </si>
  <si>
    <t>XI</t>
  </si>
  <si>
    <t>Kiemeltek</t>
  </si>
  <si>
    <t>Szerencés Vesztes</t>
  </si>
  <si>
    <t>Helyettesíti</t>
  </si>
  <si>
    <t>Sorsolás időpontja</t>
  </si>
  <si>
    <t>Dátuma</t>
  </si>
  <si>
    <t>Utolsó elfogadott játékos</t>
  </si>
  <si>
    <t>Utolsó DA</t>
  </si>
  <si>
    <t>5</t>
  </si>
  <si>
    <t>6</t>
  </si>
  <si>
    <t>7</t>
  </si>
  <si>
    <t>8</t>
  </si>
  <si>
    <t>VARANNAI</t>
  </si>
  <si>
    <t>LELKESI</t>
  </si>
  <si>
    <t>BERECZ</t>
  </si>
  <si>
    <t>VITÁLYOS</t>
  </si>
  <si>
    <t>IVÁN</t>
  </si>
  <si>
    <t>PAJOR</t>
  </si>
  <si>
    <t>KISS</t>
  </si>
  <si>
    <t>DEZSŐ</t>
  </si>
  <si>
    <t>BOKOR</t>
  </si>
  <si>
    <t>SZABOLCS</t>
  </si>
  <si>
    <t>NAGY</t>
  </si>
  <si>
    <t>SZENTKIRÁLYI</t>
  </si>
  <si>
    <t>SZALAY</t>
  </si>
  <si>
    <t>MIKLÓS</t>
  </si>
  <si>
    <t>J.N NYER</t>
  </si>
  <si>
    <t>J.N</t>
  </si>
  <si>
    <t>JN NYER</t>
  </si>
  <si>
    <t>J.N.NYER</t>
  </si>
  <si>
    <t>08</t>
  </si>
  <si>
    <t>PILVEIN/FEKE</t>
  </si>
  <si>
    <t>BÁGYI/OROSZ</t>
  </si>
  <si>
    <t>JUHÁSZ V./JUHÁSZ L.</t>
  </si>
  <si>
    <t>SZEKRÉNYES E./SZEKRÉNYES ZS.</t>
  </si>
  <si>
    <t>SÁPI/KOLLÁR</t>
  </si>
  <si>
    <t>SZEKRÉNYES GY./MAGYAR</t>
  </si>
  <si>
    <t>06 26</t>
  </si>
  <si>
    <t>36 36</t>
  </si>
  <si>
    <t>26 57</t>
  </si>
  <si>
    <t>62 75</t>
  </si>
  <si>
    <t>76 64</t>
  </si>
  <si>
    <t>LELK/VAR</t>
  </si>
  <si>
    <t>BER/VIT</t>
  </si>
  <si>
    <t>KISS/PAJ</t>
  </si>
  <si>
    <t>BOK/NAGY</t>
  </si>
  <si>
    <t>SZENTK/SZAL</t>
  </si>
  <si>
    <t>FP75+</t>
  </si>
  <si>
    <t>FP65+</t>
  </si>
  <si>
    <t>FP55+</t>
  </si>
  <si>
    <t>FP45+</t>
  </si>
  <si>
    <t>pontszám</t>
  </si>
  <si>
    <t>pontszám 40 / 40</t>
  </si>
  <si>
    <t>sorrend</t>
  </si>
  <si>
    <t>II.</t>
  </si>
  <si>
    <t>III.</t>
  </si>
  <si>
    <t>I.</t>
  </si>
  <si>
    <t>IV.</t>
  </si>
  <si>
    <t>V.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</si>
</sst>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i/>
      <sz val="8.5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14"/>
      <name val="Arial"/>
      <family val="2"/>
    </font>
    <font>
      <sz val="7"/>
      <color indexed="23"/>
      <name val="Arial"/>
      <family val="2"/>
    </font>
    <font>
      <i/>
      <sz val="8"/>
      <color indexed="10"/>
      <name val="Arial"/>
      <family val="2"/>
    </font>
    <font>
      <sz val="9"/>
      <name val="Arial"/>
      <family val="2"/>
    </font>
    <font>
      <sz val="10"/>
      <color indexed="41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.5"/>
      <color indexed="10"/>
      <name val="Arial"/>
      <family val="2"/>
    </font>
    <font>
      <b/>
      <sz val="7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.5"/>
      <color rgb="FFFF0000"/>
      <name val="Arial"/>
      <family val="2"/>
    </font>
    <font>
      <b/>
      <sz val="7"/>
      <color rgb="FFFF0000"/>
      <name val="Arial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2" borderId="7" applyNumberFormat="0" applyFont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</cellStyleXfs>
  <cellXfs count="30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/>
    </xf>
    <xf numFmtId="0" fontId="5" fillId="0" borderId="0" xfId="0" applyFont="1" applyAlignment="1">
      <alignment vertical="top"/>
    </xf>
    <xf numFmtId="0" fontId="3" fillId="0" borderId="0" xfId="0" applyFont="1" applyAlignment="1">
      <alignment/>
    </xf>
    <xf numFmtId="49" fontId="11" fillId="35" borderId="0" xfId="0" applyNumberFormat="1" applyFont="1" applyFill="1" applyAlignment="1">
      <alignment vertical="center"/>
    </xf>
    <xf numFmtId="0" fontId="11" fillId="35" borderId="0" xfId="0" applyFont="1" applyFill="1" applyAlignment="1">
      <alignment vertical="center"/>
    </xf>
    <xf numFmtId="49" fontId="12" fillId="35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18" fillId="35" borderId="0" xfId="0" applyNumberFormat="1" applyFont="1" applyFill="1" applyAlignment="1">
      <alignment horizontal="right" vertical="center"/>
    </xf>
    <xf numFmtId="49" fontId="18" fillId="35" borderId="0" xfId="0" applyNumberFormat="1" applyFont="1" applyFill="1" applyAlignment="1">
      <alignment horizontal="center" vertical="center"/>
    </xf>
    <xf numFmtId="0" fontId="8" fillId="35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25" fillId="33" borderId="0" xfId="0" applyFont="1" applyFill="1" applyAlignment="1">
      <alignment vertical="center"/>
    </xf>
    <xf numFmtId="49" fontId="22" fillId="33" borderId="0" xfId="0" applyNumberFormat="1" applyFont="1" applyFill="1" applyAlignment="1">
      <alignment vertical="center"/>
    </xf>
    <xf numFmtId="49" fontId="25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2" fillId="33" borderId="0" xfId="0" applyFont="1" applyFill="1" applyAlignment="1">
      <alignment horizontal="center" vertical="center"/>
    </xf>
    <xf numFmtId="0" fontId="26" fillId="36" borderId="12" xfId="0" applyFont="1" applyFill="1" applyBorder="1" applyAlignment="1">
      <alignment horizontal="right" vertical="center"/>
    </xf>
    <xf numFmtId="49" fontId="22" fillId="33" borderId="0" xfId="0" applyNumberFormat="1" applyFont="1" applyFill="1" applyAlignment="1">
      <alignment horizontal="center" vertical="center"/>
    </xf>
    <xf numFmtId="49" fontId="27" fillId="33" borderId="0" xfId="0" applyNumberFormat="1" applyFont="1" applyFill="1" applyAlignment="1">
      <alignment vertical="center"/>
    </xf>
    <xf numFmtId="49" fontId="28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11" fillId="35" borderId="13" xfId="0" applyFont="1" applyFill="1" applyBorder="1" applyAlignment="1">
      <alignment vertical="center"/>
    </xf>
    <xf numFmtId="0" fontId="11" fillId="35" borderId="14" xfId="0" applyFont="1" applyFill="1" applyBorder="1" applyAlignment="1">
      <alignment vertical="center"/>
    </xf>
    <xf numFmtId="49" fontId="13" fillId="35" borderId="14" xfId="0" applyNumberFormat="1" applyFont="1" applyFill="1" applyBorder="1" applyAlignment="1">
      <alignment horizontal="center" vertical="center"/>
    </xf>
    <xf numFmtId="49" fontId="13" fillId="35" borderId="14" xfId="0" applyNumberFormat="1" applyFont="1" applyFill="1" applyBorder="1" applyAlignment="1">
      <alignment vertical="center"/>
    </xf>
    <xf numFmtId="49" fontId="12" fillId="35" borderId="14" xfId="0" applyNumberFormat="1" applyFont="1" applyFill="1" applyBorder="1" applyAlignment="1">
      <alignment vertical="center"/>
    </xf>
    <xf numFmtId="49" fontId="12" fillId="35" borderId="15" xfId="0" applyNumberFormat="1" applyFont="1" applyFill="1" applyBorder="1" applyAlignment="1">
      <alignment vertical="center"/>
    </xf>
    <xf numFmtId="49" fontId="11" fillId="35" borderId="14" xfId="0" applyNumberFormat="1" applyFont="1" applyFill="1" applyBorder="1" applyAlignment="1">
      <alignment horizontal="left" vertical="center"/>
    </xf>
    <xf numFmtId="49" fontId="11" fillId="0" borderId="14" xfId="0" applyNumberFormat="1" applyFont="1" applyBorder="1" applyAlignment="1">
      <alignment horizontal="left" vertical="center"/>
    </xf>
    <xf numFmtId="49" fontId="12" fillId="33" borderId="15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33" borderId="0" xfId="0" applyFont="1" applyFill="1" applyAlignment="1">
      <alignment vertical="center"/>
    </xf>
    <xf numFmtId="49" fontId="18" fillId="33" borderId="0" xfId="0" applyNumberFormat="1" applyFont="1" applyFill="1" applyAlignment="1">
      <alignment vertical="center"/>
    </xf>
    <xf numFmtId="49" fontId="18" fillId="33" borderId="11" xfId="0" applyNumberFormat="1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49" fontId="18" fillId="35" borderId="16" xfId="0" applyNumberFormat="1" applyFont="1" applyFill="1" applyBorder="1" applyAlignment="1">
      <alignment vertical="center"/>
    </xf>
    <xf numFmtId="49" fontId="18" fillId="35" borderId="17" xfId="0" applyNumberFormat="1" applyFont="1" applyFill="1" applyBorder="1" applyAlignment="1">
      <alignment vertical="center"/>
    </xf>
    <xf numFmtId="49" fontId="18" fillId="35" borderId="18" xfId="0" applyNumberFormat="1" applyFont="1" applyFill="1" applyBorder="1" applyAlignment="1">
      <alignment horizontal="right" vertical="center"/>
    </xf>
    <xf numFmtId="0" fontId="18" fillId="35" borderId="19" xfId="0" applyFont="1" applyFill="1" applyBorder="1" applyAlignment="1">
      <alignment vertical="center"/>
    </xf>
    <xf numFmtId="49" fontId="18" fillId="35" borderId="12" xfId="0" applyNumberFormat="1" applyFont="1" applyFill="1" applyBorder="1" applyAlignment="1">
      <alignment horizontal="right" vertical="center"/>
    </xf>
    <xf numFmtId="0" fontId="11" fillId="35" borderId="19" xfId="0" applyFont="1" applyFill="1" applyBorder="1" applyAlignment="1">
      <alignment vertical="center"/>
    </xf>
    <xf numFmtId="0" fontId="11" fillId="35" borderId="0" xfId="0" applyFont="1" applyFill="1" applyAlignment="1">
      <alignment vertical="center"/>
    </xf>
    <xf numFmtId="49" fontId="18" fillId="35" borderId="19" xfId="0" applyNumberFormat="1" applyFont="1" applyFill="1" applyBorder="1" applyAlignment="1">
      <alignment vertical="center"/>
    </xf>
    <xf numFmtId="49" fontId="18" fillId="35" borderId="0" xfId="0" applyNumberFormat="1" applyFont="1" applyFill="1" applyAlignment="1">
      <alignment vertical="center"/>
    </xf>
    <xf numFmtId="0" fontId="18" fillId="35" borderId="0" xfId="0" applyFont="1" applyFill="1" applyAlignment="1">
      <alignment horizontal="right" vertical="center"/>
    </xf>
    <xf numFmtId="0" fontId="18" fillId="35" borderId="12" xfId="0" applyFont="1" applyFill="1" applyBorder="1" applyAlignment="1">
      <alignment horizontal="right" vertical="center"/>
    </xf>
    <xf numFmtId="49" fontId="18" fillId="35" borderId="20" xfId="0" applyNumberFormat="1" applyFont="1" applyFill="1" applyBorder="1" applyAlignment="1">
      <alignment vertical="center"/>
    </xf>
    <xf numFmtId="49" fontId="18" fillId="35" borderId="11" xfId="0" applyNumberFormat="1" applyFont="1" applyFill="1" applyBorder="1" applyAlignment="1">
      <alignment vertical="center"/>
    </xf>
    <xf numFmtId="0" fontId="18" fillId="35" borderId="11" xfId="0" applyFont="1" applyFill="1" applyBorder="1" applyAlignment="1">
      <alignment horizontal="right" vertical="center"/>
    </xf>
    <xf numFmtId="0" fontId="18" fillId="35" borderId="21" xfId="0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0" fontId="12" fillId="35" borderId="0" xfId="0" applyFont="1" applyFill="1" applyAlignment="1">
      <alignment vertical="center"/>
    </xf>
    <xf numFmtId="49" fontId="11" fillId="35" borderId="0" xfId="0" applyNumberFormat="1" applyFont="1" applyFill="1" applyAlignment="1">
      <alignment horizontal="right" vertical="center"/>
    </xf>
    <xf numFmtId="0" fontId="13" fillId="35" borderId="0" xfId="0" applyFont="1" applyFill="1" applyAlignment="1">
      <alignment horizontal="right" vertical="center"/>
    </xf>
    <xf numFmtId="0" fontId="15" fillId="0" borderId="22" xfId="0" applyFont="1" applyBorder="1" applyAlignment="1">
      <alignment vertical="center"/>
    </xf>
    <xf numFmtId="14" fontId="15" fillId="0" borderId="22" xfId="0" applyNumberFormat="1" applyFont="1" applyBorder="1" applyAlignment="1">
      <alignment horizontal="left" vertical="center"/>
    </xf>
    <xf numFmtId="49" fontId="15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16" fillId="0" borderId="22" xfId="0" applyFont="1" applyBorder="1" applyAlignment="1">
      <alignment vertical="center"/>
    </xf>
    <xf numFmtId="49" fontId="15" fillId="0" borderId="22" xfId="55" applyNumberFormat="1" applyFont="1" applyBorder="1" applyAlignment="1" applyProtection="1">
      <alignment vertical="center"/>
      <protection locked="0"/>
    </xf>
    <xf numFmtId="49" fontId="16" fillId="0" borderId="22" xfId="0" applyNumberFormat="1" applyFont="1" applyBorder="1" applyAlignment="1">
      <alignment vertical="center"/>
    </xf>
    <xf numFmtId="0" fontId="17" fillId="0" borderId="22" xfId="0" applyFont="1" applyBorder="1" applyAlignment="1">
      <alignment horizontal="right" vertical="center"/>
    </xf>
    <xf numFmtId="49" fontId="17" fillId="0" borderId="22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center" vertical="center"/>
    </xf>
    <xf numFmtId="0" fontId="18" fillId="35" borderId="0" xfId="0" applyFont="1" applyFill="1" applyAlignment="1">
      <alignment horizontal="center" vertical="center" shrinkToFit="1"/>
    </xf>
    <xf numFmtId="0" fontId="18" fillId="35" borderId="0" xfId="0" applyFont="1" applyFill="1" applyAlignment="1">
      <alignment horizontal="left" vertical="center"/>
    </xf>
    <xf numFmtId="0" fontId="19" fillId="35" borderId="0" xfId="0" applyFont="1" applyFill="1" applyAlignment="1">
      <alignment horizontal="center" vertical="center"/>
    </xf>
    <xf numFmtId="0" fontId="19" fillId="35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35" borderId="0" xfId="0" applyFont="1" applyFill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37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 shrinkToFit="1"/>
    </xf>
    <xf numFmtId="0" fontId="2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23" xfId="0" applyFont="1" applyBorder="1" applyAlignment="1">
      <alignment vertical="center"/>
    </xf>
    <xf numFmtId="0" fontId="22" fillId="35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1" fillId="0" borderId="21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2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4" fillId="0" borderId="11" xfId="0" applyFont="1" applyBorder="1" applyAlignment="1">
      <alignment horizontal="left" vertical="center"/>
    </xf>
    <xf numFmtId="0" fontId="31" fillId="0" borderId="11" xfId="0" applyFont="1" applyBorder="1" applyAlignment="1">
      <alignment horizontal="right" vertical="center"/>
    </xf>
    <xf numFmtId="0" fontId="2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2" fillId="35" borderId="0" xfId="0" applyFont="1" applyFill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31" fillId="0" borderId="12" xfId="0" applyFont="1" applyBorder="1" applyAlignment="1">
      <alignment horizontal="right" vertical="center"/>
    </xf>
    <xf numFmtId="0" fontId="25" fillId="0" borderId="17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25" fillId="33" borderId="0" xfId="0" applyFont="1" applyFill="1" applyAlignment="1">
      <alignment horizontal="right" vertical="center"/>
    </xf>
    <xf numFmtId="1" fontId="22" fillId="33" borderId="0" xfId="0" applyNumberFormat="1" applyFont="1" applyFill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0" fontId="11" fillId="35" borderId="26" xfId="0" applyFont="1" applyFill="1" applyBorder="1" applyAlignment="1">
      <alignment vertical="center"/>
    </xf>
    <xf numFmtId="49" fontId="13" fillId="35" borderId="15" xfId="0" applyNumberFormat="1" applyFont="1" applyFill="1" applyBorder="1" applyAlignment="1">
      <alignment vertical="center"/>
    </xf>
    <xf numFmtId="49" fontId="18" fillId="0" borderId="19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12" xfId="0" applyNumberFormat="1" applyFont="1" applyBorder="1" applyAlignment="1">
      <alignment horizontal="right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right" vertical="center"/>
    </xf>
    <xf numFmtId="49" fontId="29" fillId="33" borderId="12" xfId="0" applyNumberFormat="1" applyFont="1" applyFill="1" applyBorder="1" applyAlignment="1">
      <alignment vertical="center"/>
    </xf>
    <xf numFmtId="49" fontId="29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19" fillId="0" borderId="12" xfId="0" applyNumberFormat="1" applyFont="1" applyBorder="1" applyAlignment="1">
      <alignment vertical="center"/>
    </xf>
    <xf numFmtId="49" fontId="11" fillId="35" borderId="16" xfId="0" applyNumberFormat="1" applyFont="1" applyFill="1" applyBorder="1" applyAlignment="1">
      <alignment vertical="center"/>
    </xf>
    <xf numFmtId="49" fontId="11" fillId="35" borderId="17" xfId="0" applyNumberFormat="1" applyFont="1" applyFill="1" applyBorder="1" applyAlignment="1">
      <alignment vertical="center"/>
    </xf>
    <xf numFmtId="49" fontId="19" fillId="35" borderId="12" xfId="0" applyNumberFormat="1" applyFont="1" applyFill="1" applyBorder="1" applyAlignment="1">
      <alignment vertical="center"/>
    </xf>
    <xf numFmtId="49" fontId="18" fillId="0" borderId="20" xfId="0" applyNumberFormat="1" applyFont="1" applyBorder="1" applyAlignment="1">
      <alignment vertical="center"/>
    </xf>
    <xf numFmtId="49" fontId="18" fillId="0" borderId="11" xfId="0" applyNumberFormat="1" applyFont="1" applyBorder="1" applyAlignment="1">
      <alignment vertical="center"/>
    </xf>
    <xf numFmtId="49" fontId="18" fillId="0" borderId="21" xfId="0" applyNumberFormat="1" applyFont="1" applyBorder="1" applyAlignment="1">
      <alignment horizontal="right" vertical="center"/>
    </xf>
    <xf numFmtId="49" fontId="19" fillId="0" borderId="11" xfId="0" applyNumberFormat="1" applyFont="1" applyBorder="1" applyAlignment="1">
      <alignment vertical="center"/>
    </xf>
    <xf numFmtId="49" fontId="19" fillId="0" borderId="21" xfId="0" applyNumberFormat="1" applyFont="1" applyBorder="1" applyAlignment="1">
      <alignment vertical="center"/>
    </xf>
    <xf numFmtId="49" fontId="18" fillId="0" borderId="20" xfId="0" applyNumberFormat="1" applyFont="1" applyBorder="1" applyAlignment="1">
      <alignment horizontal="center" vertical="center"/>
    </xf>
    <xf numFmtId="49" fontId="29" fillId="33" borderId="21" xfId="0" applyNumberFormat="1" applyFont="1" applyFill="1" applyBorder="1" applyAlignment="1">
      <alignment vertical="center"/>
    </xf>
    <xf numFmtId="0" fontId="11" fillId="35" borderId="27" xfId="0" applyFont="1" applyFill="1" applyBorder="1" applyAlignment="1">
      <alignment vertical="center"/>
    </xf>
    <xf numFmtId="0" fontId="18" fillId="35" borderId="0" xfId="0" applyFont="1" applyFill="1" applyAlignment="1">
      <alignment vertical="center"/>
    </xf>
    <xf numFmtId="49" fontId="29" fillId="35" borderId="12" xfId="0" applyNumberFormat="1" applyFont="1" applyFill="1" applyBorder="1" applyAlignment="1">
      <alignment vertical="center"/>
    </xf>
    <xf numFmtId="49" fontId="18" fillId="35" borderId="11" xfId="0" applyNumberFormat="1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vertical="center"/>
    </xf>
    <xf numFmtId="49" fontId="29" fillId="35" borderId="21" xfId="0" applyNumberFormat="1" applyFont="1" applyFill="1" applyBorder="1" applyAlignment="1">
      <alignment vertical="center"/>
    </xf>
    <xf numFmtId="49" fontId="29" fillId="0" borderId="11" xfId="0" applyNumberFormat="1" applyFont="1" applyBorder="1" applyAlignment="1">
      <alignment vertical="center"/>
    </xf>
    <xf numFmtId="0" fontId="34" fillId="38" borderId="21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5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vertical="center"/>
    </xf>
    <xf numFmtId="49" fontId="5" fillId="33" borderId="0" xfId="0" applyNumberFormat="1" applyFont="1" applyFill="1" applyAlignment="1">
      <alignment vertical="top"/>
    </xf>
    <xf numFmtId="49" fontId="8" fillId="33" borderId="0" xfId="0" applyNumberFormat="1" applyFont="1" applyFill="1" applyAlignment="1">
      <alignment horizontal="center"/>
    </xf>
    <xf numFmtId="49" fontId="6" fillId="33" borderId="0" xfId="0" applyNumberFormat="1" applyFont="1" applyFill="1" applyAlignment="1">
      <alignment vertical="top"/>
    </xf>
    <xf numFmtId="49" fontId="7" fillId="33" borderId="0" xfId="0" applyNumberFormat="1" applyFont="1" applyFill="1" applyAlignment="1">
      <alignment vertical="top"/>
    </xf>
    <xf numFmtId="49" fontId="8" fillId="33" borderId="0" xfId="0" applyNumberFormat="1" applyFont="1" applyFill="1" applyAlignment="1">
      <alignment horizontal="left"/>
    </xf>
    <xf numFmtId="49" fontId="2" fillId="33" borderId="0" xfId="0" applyNumberFormat="1" applyFont="1" applyFill="1" applyAlignment="1">
      <alignment horizontal="left"/>
    </xf>
    <xf numFmtId="49" fontId="7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0" fontId="10" fillId="39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49" fontId="9" fillId="33" borderId="0" xfId="0" applyNumberFormat="1" applyFont="1" applyFill="1" applyAlignment="1">
      <alignment horizontal="left"/>
    </xf>
    <xf numFmtId="0" fontId="9" fillId="33" borderId="0" xfId="0" applyFont="1" applyFill="1" applyAlignment="1">
      <alignment horizontal="left"/>
    </xf>
    <xf numFmtId="49" fontId="9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10" fillId="33" borderId="0" xfId="0" applyNumberFormat="1" applyFont="1" applyFill="1" applyAlignment="1">
      <alignment/>
    </xf>
    <xf numFmtId="49" fontId="1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0" fillId="40" borderId="0" xfId="0" applyNumberForma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horizontal="center"/>
    </xf>
    <xf numFmtId="49" fontId="13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14" fontId="15" fillId="33" borderId="22" xfId="0" applyNumberFormat="1" applyFont="1" applyFill="1" applyBorder="1" applyAlignment="1">
      <alignment horizontal="left" vertical="center"/>
    </xf>
    <xf numFmtId="49" fontId="15" fillId="33" borderId="22" xfId="0" applyNumberFormat="1" applyFont="1" applyFill="1" applyBorder="1" applyAlignment="1">
      <alignment vertical="center"/>
    </xf>
    <xf numFmtId="49" fontId="15" fillId="33" borderId="22" xfId="55" applyNumberFormat="1" applyFont="1" applyFill="1" applyBorder="1" applyAlignment="1" applyProtection="1">
      <alignment vertical="center"/>
      <protection locked="0"/>
    </xf>
    <xf numFmtId="49" fontId="16" fillId="33" borderId="22" xfId="0" applyNumberFormat="1" applyFont="1" applyFill="1" applyBorder="1" applyAlignment="1">
      <alignment vertical="center"/>
    </xf>
    <xf numFmtId="49" fontId="17" fillId="33" borderId="22" xfId="0" applyNumberFormat="1" applyFont="1" applyFill="1" applyBorder="1" applyAlignment="1">
      <alignment horizontal="right" vertical="center"/>
    </xf>
    <xf numFmtId="49" fontId="16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3" fillId="4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36" fillId="35" borderId="0" xfId="0" applyFont="1" applyFill="1" applyAlignment="1">
      <alignment horizontal="center" shrinkToFit="1"/>
    </xf>
    <xf numFmtId="49" fontId="3" fillId="41" borderId="0" xfId="0" applyNumberFormat="1" applyFont="1" applyFill="1" applyAlignment="1">
      <alignment/>
    </xf>
    <xf numFmtId="0" fontId="0" fillId="41" borderId="0" xfId="0" applyFill="1" applyAlignment="1">
      <alignment horizontal="center"/>
    </xf>
    <xf numFmtId="0" fontId="3" fillId="33" borderId="0" xfId="0" applyFont="1" applyFill="1" applyAlignment="1">
      <alignment/>
    </xf>
    <xf numFmtId="49" fontId="3" fillId="42" borderId="0" xfId="0" applyNumberFormat="1" applyFont="1" applyFill="1" applyAlignment="1">
      <alignment/>
    </xf>
    <xf numFmtId="0" fontId="0" fillId="42" borderId="0" xfId="0" applyFill="1" applyAlignment="1">
      <alignment horizontal="center"/>
    </xf>
    <xf numFmtId="0" fontId="37" fillId="34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vertical="center" shrinkToFit="1"/>
    </xf>
    <xf numFmtId="0" fontId="3" fillId="34" borderId="11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7" fillId="33" borderId="0" xfId="0" applyFont="1" applyFill="1" applyAlignment="1">
      <alignment/>
    </xf>
    <xf numFmtId="0" fontId="3" fillId="33" borderId="0" xfId="0" applyFont="1" applyFill="1" applyAlignment="1">
      <alignment shrinkToFit="1"/>
    </xf>
    <xf numFmtId="0" fontId="38" fillId="33" borderId="0" xfId="0" applyFont="1" applyFill="1" applyAlignment="1">
      <alignment horizontal="center"/>
    </xf>
    <xf numFmtId="0" fontId="0" fillId="43" borderId="0" xfId="0" applyFill="1" applyAlignment="1">
      <alignment/>
    </xf>
    <xf numFmtId="0" fontId="11" fillId="35" borderId="15" xfId="0" applyFont="1" applyFill="1" applyBorder="1" applyAlignment="1">
      <alignment vertical="center"/>
    </xf>
    <xf numFmtId="49" fontId="13" fillId="35" borderId="17" xfId="0" applyNumberFormat="1" applyFont="1" applyFill="1" applyBorder="1" applyAlignment="1">
      <alignment horizontal="center" vertical="center"/>
    </xf>
    <xf numFmtId="49" fontId="13" fillId="35" borderId="17" xfId="0" applyNumberFormat="1" applyFont="1" applyFill="1" applyBorder="1" applyAlignment="1">
      <alignment vertical="center"/>
    </xf>
    <xf numFmtId="0" fontId="0" fillId="35" borderId="14" xfId="0" applyFill="1" applyBorder="1" applyAlignment="1">
      <alignment/>
    </xf>
    <xf numFmtId="49" fontId="12" fillId="35" borderId="17" xfId="0" applyNumberFormat="1" applyFont="1" applyFill="1" applyBorder="1" applyAlignment="1">
      <alignment vertical="center"/>
    </xf>
    <xf numFmtId="49" fontId="11" fillId="35" borderId="17" xfId="0" applyNumberFormat="1" applyFont="1" applyFill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49" fontId="18" fillId="33" borderId="16" xfId="0" applyNumberFormat="1" applyFont="1" applyFill="1" applyBorder="1" applyAlignment="1">
      <alignment vertical="center"/>
    </xf>
    <xf numFmtId="49" fontId="18" fillId="33" borderId="17" xfId="0" applyNumberFormat="1" applyFont="1" applyFill="1" applyBorder="1" applyAlignment="1">
      <alignment vertical="center"/>
    </xf>
    <xf numFmtId="49" fontId="18" fillId="33" borderId="18" xfId="0" applyNumberFormat="1" applyFont="1" applyFill="1" applyBorder="1" applyAlignment="1">
      <alignment horizontal="right" vertical="center"/>
    </xf>
    <xf numFmtId="49" fontId="18" fillId="33" borderId="16" xfId="0" applyNumberFormat="1" applyFont="1" applyFill="1" applyBorder="1" applyAlignment="1">
      <alignment horizontal="center" vertical="center"/>
    </xf>
    <xf numFmtId="49" fontId="29" fillId="33" borderId="16" xfId="0" applyNumberFormat="1" applyFont="1" applyFill="1" applyBorder="1" applyAlignment="1">
      <alignment horizontal="center" vertical="center"/>
    </xf>
    <xf numFmtId="49" fontId="19" fillId="33" borderId="17" xfId="0" applyNumberFormat="1" applyFont="1" applyFill="1" applyBorder="1" applyAlignment="1">
      <alignment vertical="center"/>
    </xf>
    <xf numFmtId="49" fontId="18" fillId="33" borderId="18" xfId="0" applyNumberFormat="1" applyFont="1" applyFill="1" applyBorder="1" applyAlignment="1">
      <alignment vertical="center"/>
    </xf>
    <xf numFmtId="49" fontId="11" fillId="33" borderId="16" xfId="0" applyNumberFormat="1" applyFont="1" applyFill="1" applyBorder="1" applyAlignment="1">
      <alignment vertic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49" fontId="11" fillId="0" borderId="0" xfId="0" applyNumberFormat="1" applyFont="1" applyAlignment="1">
      <alignment vertical="center"/>
    </xf>
    <xf numFmtId="49" fontId="18" fillId="33" borderId="20" xfId="0" applyNumberFormat="1" applyFont="1" applyFill="1" applyBorder="1" applyAlignment="1">
      <alignment vertical="center"/>
    </xf>
    <xf numFmtId="49" fontId="18" fillId="33" borderId="21" xfId="0" applyNumberFormat="1" applyFont="1" applyFill="1" applyBorder="1" applyAlignment="1">
      <alignment horizontal="right" vertical="center"/>
    </xf>
    <xf numFmtId="49" fontId="18" fillId="33" borderId="19" xfId="0" applyNumberFormat="1" applyFont="1" applyFill="1" applyBorder="1" applyAlignment="1">
      <alignment horizontal="center" vertical="center"/>
    </xf>
    <xf numFmtId="49" fontId="29" fillId="33" borderId="19" xfId="0" applyNumberFormat="1" applyFont="1" applyFill="1" applyBorder="1" applyAlignment="1">
      <alignment horizontal="center" vertical="center"/>
    </xf>
    <xf numFmtId="49" fontId="19" fillId="33" borderId="0" xfId="0" applyNumberFormat="1" applyFont="1" applyFill="1" applyAlignment="1">
      <alignment vertical="center"/>
    </xf>
    <xf numFmtId="49" fontId="18" fillId="33" borderId="12" xfId="0" applyNumberFormat="1" applyFont="1" applyFill="1" applyBorder="1" applyAlignment="1">
      <alignment vertical="center"/>
    </xf>
    <xf numFmtId="0" fontId="18" fillId="33" borderId="20" xfId="0" applyFont="1" applyFill="1" applyBorder="1" applyAlignment="1">
      <alignment vertical="center"/>
    </xf>
    <xf numFmtId="0" fontId="0" fillId="33" borderId="21" xfId="0" applyFill="1" applyBorder="1" applyAlignment="1">
      <alignment/>
    </xf>
    <xf numFmtId="49" fontId="18" fillId="33" borderId="19" xfId="0" applyNumberFormat="1" applyFont="1" applyFill="1" applyBorder="1" applyAlignment="1">
      <alignment vertical="center"/>
    </xf>
    <xf numFmtId="0" fontId="0" fillId="33" borderId="12" xfId="0" applyFill="1" applyBorder="1" applyAlignment="1">
      <alignment/>
    </xf>
    <xf numFmtId="0" fontId="11" fillId="35" borderId="12" xfId="0" applyFont="1" applyFill="1" applyBorder="1" applyAlignment="1">
      <alignment vertical="center"/>
    </xf>
    <xf numFmtId="49" fontId="18" fillId="33" borderId="20" xfId="0" applyNumberFormat="1" applyFont="1" applyFill="1" applyBorder="1" applyAlignment="1">
      <alignment horizontal="center" vertical="center"/>
    </xf>
    <xf numFmtId="49" fontId="29" fillId="33" borderId="20" xfId="0" applyNumberFormat="1" applyFont="1" applyFill="1" applyBorder="1" applyAlignment="1">
      <alignment horizontal="center" vertical="center"/>
    </xf>
    <xf numFmtId="49" fontId="19" fillId="33" borderId="11" xfId="0" applyNumberFormat="1" applyFont="1" applyFill="1" applyBorder="1" applyAlignment="1">
      <alignment vertical="center"/>
    </xf>
    <xf numFmtId="49" fontId="18" fillId="33" borderId="21" xfId="0" applyNumberFormat="1" applyFont="1" applyFill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right" vertical="center" shrinkToFit="1"/>
    </xf>
    <xf numFmtId="0" fontId="0" fillId="4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73" fillId="33" borderId="29" xfId="0" applyFont="1" applyFill="1" applyBorder="1" applyAlignment="1">
      <alignment horizontal="center"/>
    </xf>
    <xf numFmtId="0" fontId="73" fillId="33" borderId="30" xfId="0" applyFont="1" applyFill="1" applyBorder="1" applyAlignment="1">
      <alignment horizontal="center"/>
    </xf>
    <xf numFmtId="14" fontId="15" fillId="0" borderId="22" xfId="0" applyNumberFormat="1" applyFont="1" applyBorder="1" applyAlignment="1">
      <alignment horizontal="left" vertical="center"/>
    </xf>
    <xf numFmtId="0" fontId="18" fillId="33" borderId="17" xfId="0" applyFont="1" applyFill="1" applyBorder="1" applyAlignment="1">
      <alignment horizontal="left" vertical="center"/>
    </xf>
    <xf numFmtId="0" fontId="18" fillId="33" borderId="0" xfId="0" applyFont="1" applyFill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3" fillId="33" borderId="11" xfId="0" applyFont="1" applyFill="1" applyBorder="1" applyAlignment="1">
      <alignment vertical="center" shrinkToFit="1"/>
    </xf>
    <xf numFmtId="49" fontId="4" fillId="33" borderId="0" xfId="0" applyNumberFormat="1" applyFont="1" applyFill="1" applyAlignment="1">
      <alignment vertical="top" shrinkToFit="1"/>
    </xf>
    <xf numFmtId="14" fontId="15" fillId="33" borderId="22" xfId="0" applyNumberFormat="1" applyFont="1" applyFill="1" applyBorder="1" applyAlignment="1">
      <alignment horizontal="left" vertical="center"/>
    </xf>
    <xf numFmtId="0" fontId="73" fillId="33" borderId="31" xfId="0" applyFont="1" applyFill="1" applyBorder="1" applyAlignment="1">
      <alignment horizontal="center"/>
    </xf>
    <xf numFmtId="0" fontId="77" fillId="33" borderId="0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0" fontId="73" fillId="33" borderId="10" xfId="0" applyFont="1" applyFill="1" applyBorder="1" applyAlignment="1">
      <alignment/>
    </xf>
    <xf numFmtId="0" fontId="78" fillId="45" borderId="10" xfId="0" applyFont="1" applyFill="1" applyBorder="1" applyAlignment="1">
      <alignment horizontal="center" vertical="center"/>
    </xf>
    <xf numFmtId="0" fontId="79" fillId="33" borderId="0" xfId="0" applyFont="1" applyFill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1" fillId="0" borderId="11" xfId="0" applyFont="1" applyBorder="1" applyAlignment="1">
      <alignment horizontal="center" vertical="center" shrinkToFit="1"/>
    </xf>
    <xf numFmtId="0" fontId="81" fillId="0" borderId="0" xfId="0" applyFont="1" applyAlignment="1">
      <alignment horizontal="center" vertical="center"/>
    </xf>
    <xf numFmtId="0" fontId="11" fillId="35" borderId="0" xfId="0" applyFont="1" applyFill="1" applyAlignment="1">
      <alignment horizontal="center" vertical="center" shrinkToFit="1"/>
    </xf>
    <xf numFmtId="0" fontId="82" fillId="35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center"/>
    </xf>
    <xf numFmtId="0" fontId="11" fillId="35" borderId="0" xfId="0" applyFont="1" applyFill="1" applyAlignment="1">
      <alignment horizontal="center" vertical="center"/>
    </xf>
    <xf numFmtId="14" fontId="15" fillId="0" borderId="22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shrinkToFit="1"/>
    </xf>
    <xf numFmtId="0" fontId="11" fillId="35" borderId="14" xfId="0" applyFont="1" applyFill="1" applyBorder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81" fillId="0" borderId="0" xfId="0" applyFont="1" applyAlignment="1">
      <alignment vertical="center"/>
    </xf>
    <xf numFmtId="0" fontId="73" fillId="0" borderId="10" xfId="0" applyFont="1" applyBorder="1" applyAlignment="1">
      <alignment horizontal="center"/>
    </xf>
    <xf numFmtId="0" fontId="83" fillId="0" borderId="10" xfId="0" applyFont="1" applyBorder="1" applyAlignment="1">
      <alignment horizontal="center"/>
    </xf>
    <xf numFmtId="0" fontId="73" fillId="0" borderId="10" xfId="0" applyFont="1" applyBorder="1" applyAlignment="1">
      <alignment/>
    </xf>
    <xf numFmtId="0" fontId="83" fillId="0" borderId="10" xfId="0" applyFont="1" applyBorder="1" applyAlignment="1">
      <alignment/>
    </xf>
    <xf numFmtId="0" fontId="83" fillId="45" borderId="32" xfId="0" applyFont="1" applyFill="1" applyBorder="1" applyAlignment="1">
      <alignment horizontal="center"/>
    </xf>
    <xf numFmtId="0" fontId="83" fillId="46" borderId="0" xfId="0" applyFont="1" applyFill="1" applyAlignment="1">
      <alignment horizontal="center"/>
    </xf>
    <xf numFmtId="0" fontId="78" fillId="46" borderId="0" xfId="0" applyFont="1" applyFill="1" applyAlignment="1">
      <alignment/>
    </xf>
    <xf numFmtId="0" fontId="83" fillId="33" borderId="10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39"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i val="0"/>
        <color rgb="FF00FF00"/>
      </font>
      <border/>
    </dxf>
    <dxf>
      <font>
        <b/>
        <i val="0"/>
      </font>
      <border/>
    </dxf>
    <dxf>
      <font>
        <i val="0"/>
        <color rgb="FFFFFFFF"/>
      </font>
      <fill>
        <patternFill>
          <bgColor rgb="FFCCFFCC"/>
        </patternFill>
      </fill>
      <border/>
    </dxf>
    <dxf>
      <font>
        <b val="0"/>
        <i val="0"/>
      </font>
      <border/>
    </dxf>
    <dxf>
      <font>
        <b/>
        <i val="0"/>
        <color rgb="FF000000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276225</xdr:colOff>
      <xdr:row>0</xdr:row>
      <xdr:rowOff>0</xdr:rowOff>
    </xdr:from>
    <xdr:to>
      <xdr:col>18</xdr:col>
      <xdr:colOff>0</xdr:colOff>
      <xdr:row>2</xdr:row>
      <xdr:rowOff>85725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304800</xdr:colOff>
      <xdr:row>0</xdr:row>
      <xdr:rowOff>28575</xdr:rowOff>
    </xdr:from>
    <xdr:to>
      <xdr:col>18</xdr:col>
      <xdr:colOff>0</xdr:colOff>
      <xdr:row>2</xdr:row>
      <xdr:rowOff>28575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285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276225</xdr:colOff>
      <xdr:row>0</xdr:row>
      <xdr:rowOff>0</xdr:rowOff>
    </xdr:from>
    <xdr:to>
      <xdr:col>18</xdr:col>
      <xdr:colOff>0</xdr:colOff>
      <xdr:row>3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304800</xdr:colOff>
      <xdr:row>0</xdr:row>
      <xdr:rowOff>28575</xdr:rowOff>
    </xdr:from>
    <xdr:to>
      <xdr:col>18</xdr:col>
      <xdr:colOff>0</xdr:colOff>
      <xdr:row>2</xdr:row>
      <xdr:rowOff>85725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28575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276225</xdr:colOff>
      <xdr:row>0</xdr:row>
      <xdr:rowOff>0</xdr:rowOff>
    </xdr:from>
    <xdr:to>
      <xdr:col>18</xdr:col>
      <xdr:colOff>0</xdr:colOff>
      <xdr:row>3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304800</xdr:colOff>
      <xdr:row>0</xdr:row>
      <xdr:rowOff>28575</xdr:rowOff>
    </xdr:from>
    <xdr:to>
      <xdr:col>18</xdr:col>
      <xdr:colOff>0</xdr:colOff>
      <xdr:row>2</xdr:row>
      <xdr:rowOff>85725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28575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0</xdr:row>
      <xdr:rowOff>0</xdr:rowOff>
    </xdr:from>
    <xdr:to>
      <xdr:col>12</xdr:col>
      <xdr:colOff>457200</xdr:colOff>
      <xdr:row>2</xdr:row>
      <xdr:rowOff>95250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S&#243;st&#243;%20Erd&#337;%20p&#225;ros%20t&#225;bl&#225;k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Vid&#233;k%20Bajnoks&#225;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talanos"/>
      <sheetName val="1D ELO"/>
      <sheetName val="1D 8"/>
      <sheetName val="1D 16"/>
      <sheetName val="1D 32"/>
      <sheetName val="1Q ELO (2)"/>
      <sheetName val="1Q 8&gt;2 (2)"/>
      <sheetName val="1Q 8&gt;4 (2)"/>
      <sheetName val="1Q 16&gt;4 (2)"/>
      <sheetName val="1MD ELO (2)"/>
      <sheetName val="1E3 (2)"/>
      <sheetName val="1E4 (2)"/>
      <sheetName val="1E5 (2)"/>
      <sheetName val="1E6 (2)"/>
      <sheetName val="1E7 (2)"/>
      <sheetName val="1E8 (2)"/>
      <sheetName val="1MD 8 (2)"/>
      <sheetName val="1MD 16 (2)"/>
      <sheetName val="1MD 32 (2)"/>
      <sheetName val="1MD 64 (2)"/>
      <sheetName val="1D ELO (2)"/>
      <sheetName val="1D 8 (2)"/>
      <sheetName val="1D 16 (2)"/>
      <sheetName val="1D 32 (2)"/>
      <sheetName val="1Q ELO (3)"/>
      <sheetName val="1Q 8&gt;2 (3)"/>
      <sheetName val="1Q 8&gt;4 (3)"/>
      <sheetName val="1Q 16&gt;4 (3)"/>
      <sheetName val="1MD ELO (3)"/>
      <sheetName val="1E3 (3)"/>
      <sheetName val="1E4 (3)"/>
      <sheetName val="1E5 (3)"/>
      <sheetName val="1E6 (3)"/>
      <sheetName val="1E7 (3)"/>
      <sheetName val="1E8 (3)"/>
      <sheetName val="1MD 8 (3)"/>
      <sheetName val="1MD 16 (3)"/>
      <sheetName val="1MD 32 (3)"/>
      <sheetName val="1MD 64 (3)"/>
      <sheetName val="1D ELO (3)"/>
      <sheetName val="1D 8 (3)"/>
      <sheetName val="1D 16 (3)"/>
      <sheetName val="1D 32 (3)"/>
      <sheetName val="1Q ELO (4)"/>
      <sheetName val="1Q 8&gt;2 (4)"/>
      <sheetName val="1Q 8&gt;4 (4)"/>
      <sheetName val="1Q 16&gt;4 (4)"/>
      <sheetName val="1MD ELO (4)"/>
      <sheetName val="1E3 (4)"/>
      <sheetName val="1E4 (4)"/>
      <sheetName val="1E5 (4)"/>
      <sheetName val="1E6 (4)"/>
      <sheetName val="1E7 (4)"/>
      <sheetName val="1E8 (4)"/>
      <sheetName val="1MD 8 (4)"/>
      <sheetName val="1MD 16 (4)"/>
      <sheetName val="1MD 32 (4)"/>
      <sheetName val="1MD 64 (4)"/>
      <sheetName val="1D ELO (4)"/>
      <sheetName val="1D 8 (4)"/>
      <sheetName val="1D 16 (4)"/>
      <sheetName val="1D 32 (4)"/>
      <sheetName val="1Q ELO (5)"/>
      <sheetName val="1Q 8&gt;2 (5)"/>
      <sheetName val="1Q 8&gt;4 (5)"/>
      <sheetName val="1Q 16&gt;4 (5)"/>
      <sheetName val="1MD ELO (5)"/>
      <sheetName val="1E3 (5)"/>
      <sheetName val="1E4 (5)"/>
      <sheetName val="1E5 (5)"/>
      <sheetName val="1E6 (5)"/>
      <sheetName val="1E7 (5)"/>
      <sheetName val="1E8 (5)"/>
      <sheetName val="1MD 8 (5)"/>
      <sheetName val="1MD 16 (5)"/>
      <sheetName val="1MD 32 (5)"/>
      <sheetName val="1MD 64 (5)"/>
      <sheetName val="1D ELO (5)"/>
      <sheetName val="1D 8 (5)"/>
      <sheetName val="1D 16 (5)"/>
      <sheetName val="1D 32 (5)"/>
      <sheetName val="Sóstó Erdő páros táblák 2020"/>
    </sheetNames>
    <definedNames>
      <definedName name="Jun_Hide_CU"/>
      <definedName name="Jun_Show_CU"/>
    </definedNames>
    <sheetDataSet>
      <sheetData sheetId="0">
        <row r="6">
          <cell r="A6" t="str">
            <v>Sósótó Erdő Kupa</v>
          </cell>
        </row>
        <row r="10">
          <cell r="A10" t="str">
            <v>2020. 06. 19-21.</v>
          </cell>
          <cell r="C10" t="str">
            <v>Nyíregyháza</v>
          </cell>
          <cell r="E10" t="str">
            <v>Zuborné Pázmándy Katalin</v>
          </cell>
        </row>
      </sheetData>
      <sheetData sheetId="20">
        <row r="5">
          <cell r="P5">
            <v>0</v>
          </cell>
        </row>
        <row r="7">
          <cell r="A7" t="str">
            <v>Ssz.</v>
          </cell>
          <cell r="B7" t="str">
            <v>Családi név</v>
          </cell>
          <cell r="C7" t="str">
            <v>Keresztnév</v>
          </cell>
          <cell r="D7" t="str">
            <v>Egyesület</v>
          </cell>
          <cell r="E7" t="str">
            <v>Kódszám</v>
          </cell>
          <cell r="F7" t="str">
            <v>1. játékos ranglista</v>
          </cell>
          <cell r="G7" t="str">
            <v>Aláírás</v>
          </cell>
          <cell r="H7" t="str">
            <v>Családi név</v>
          </cell>
          <cell r="I7" t="str">
            <v>Keresztnév</v>
          </cell>
          <cell r="J7" t="str">
            <v>Egyesület</v>
          </cell>
          <cell r="K7" t="str">
            <v>Kódszám</v>
          </cell>
          <cell r="L7" t="str">
            <v>2. játékos ranglista</v>
          </cell>
          <cell r="M7" t="str">
            <v>Aláírás</v>
          </cell>
          <cell r="N7" t="str">
            <v>Elfogadási státusz
DA,WC, A</v>
          </cell>
          <cell r="O7" t="str">
            <v>Páros egyesített rangsora</v>
          </cell>
          <cell r="P7" t="str">
            <v>Kiemelés</v>
          </cell>
        </row>
        <row r="8">
          <cell r="A8">
            <v>1</v>
          </cell>
          <cell r="O8">
            <v>0</v>
          </cell>
        </row>
        <row r="9">
          <cell r="A9">
            <v>2</v>
          </cell>
          <cell r="O9">
            <v>0</v>
          </cell>
        </row>
        <row r="10">
          <cell r="A10">
            <v>3</v>
          </cell>
          <cell r="O10">
            <v>0</v>
          </cell>
        </row>
        <row r="11">
          <cell r="A11">
            <v>4</v>
          </cell>
          <cell r="O11">
            <v>0</v>
          </cell>
        </row>
        <row r="12">
          <cell r="A12">
            <v>5</v>
          </cell>
          <cell r="O12">
            <v>0</v>
          </cell>
        </row>
        <row r="13">
          <cell r="A13">
            <v>6</v>
          </cell>
          <cell r="O13">
            <v>0</v>
          </cell>
        </row>
        <row r="14">
          <cell r="A14">
            <v>7</v>
          </cell>
          <cell r="O14">
            <v>0</v>
          </cell>
        </row>
        <row r="15">
          <cell r="A15">
            <v>8</v>
          </cell>
          <cell r="O15">
            <v>0</v>
          </cell>
        </row>
        <row r="16">
          <cell r="A16">
            <v>9</v>
          </cell>
          <cell r="O16">
            <v>0</v>
          </cell>
        </row>
        <row r="17">
          <cell r="A17">
            <v>10</v>
          </cell>
          <cell r="O17">
            <v>0</v>
          </cell>
        </row>
        <row r="18">
          <cell r="A18">
            <v>11</v>
          </cell>
          <cell r="O18">
            <v>0</v>
          </cell>
        </row>
        <row r="19">
          <cell r="A19">
            <v>12</v>
          </cell>
          <cell r="O19">
            <v>0</v>
          </cell>
        </row>
        <row r="20">
          <cell r="A20">
            <v>13</v>
          </cell>
          <cell r="O20">
            <v>0</v>
          </cell>
        </row>
        <row r="21">
          <cell r="A21">
            <v>14</v>
          </cell>
          <cell r="O21">
            <v>0</v>
          </cell>
        </row>
        <row r="22">
          <cell r="A22">
            <v>15</v>
          </cell>
          <cell r="O22">
            <v>0</v>
          </cell>
        </row>
        <row r="23">
          <cell r="A23">
            <v>16</v>
          </cell>
          <cell r="O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talanos"/>
      <sheetName val="F75 elő"/>
      <sheetName val="F75"/>
      <sheetName val="N35 elő"/>
      <sheetName val="N35"/>
      <sheetName val="N50 elő"/>
      <sheetName val="N50"/>
      <sheetName val="N70 elő"/>
      <sheetName val="N70"/>
    </sheetNames>
    <sheetDataSet>
      <sheetData sheetId="0">
        <row r="6">
          <cell r="A6" t="str">
            <v>Senior Vidék Bajnokság</v>
          </cell>
        </row>
        <row r="8">
          <cell r="A8" t="str">
            <v>F75</v>
          </cell>
        </row>
        <row r="10">
          <cell r="A10" t="str">
            <v>2020. 07. 3-5.</v>
          </cell>
          <cell r="C10" t="str">
            <v>DEBRECEN</v>
          </cell>
          <cell r="E10" t="str">
            <v>Zuborné Pázmándi Katalin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0"/>
  <sheetViews>
    <sheetView zoomScalePageLayoutView="0" workbookViewId="0" topLeftCell="A1">
      <selection activeCell="N19" sqref="N19"/>
    </sheetView>
  </sheetViews>
  <sheetFormatPr defaultColWidth="9.140625" defaultRowHeight="15"/>
  <cols>
    <col min="2" max="2" width="9.140625" style="0" customWidth="1"/>
    <col min="3" max="3" width="0.13671875" style="0" customWidth="1"/>
  </cols>
  <sheetData>
    <row r="4" ht="15">
      <c r="B4" t="s">
        <v>59</v>
      </c>
    </row>
    <row r="8" spans="2:15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4" ht="15">
      <c r="B9" s="1"/>
      <c r="C9" s="1"/>
      <c r="D9" s="259"/>
      <c r="E9" s="259"/>
      <c r="F9" s="260" t="s">
        <v>1</v>
      </c>
      <c r="G9" s="260"/>
      <c r="H9" s="260" t="s">
        <v>2</v>
      </c>
      <c r="I9" s="260"/>
      <c r="J9" s="260" t="s">
        <v>3</v>
      </c>
      <c r="K9" s="260"/>
      <c r="L9" s="1"/>
      <c r="M9" s="277" t="s">
        <v>0</v>
      </c>
      <c r="N9" s="277" t="s">
        <v>247</v>
      </c>
    </row>
    <row r="10" spans="2:14" ht="15">
      <c r="B10" s="3" t="s">
        <v>1</v>
      </c>
      <c r="C10" s="3"/>
      <c r="D10" s="261" t="s">
        <v>60</v>
      </c>
      <c r="E10" s="261"/>
      <c r="F10" s="262"/>
      <c r="G10" s="262"/>
      <c r="H10" s="263" t="s">
        <v>66</v>
      </c>
      <c r="I10" s="263"/>
      <c r="J10" s="263" t="s">
        <v>67</v>
      </c>
      <c r="K10" s="263"/>
      <c r="L10" s="1"/>
      <c r="M10" s="4" t="s">
        <v>72</v>
      </c>
      <c r="N10" s="278">
        <v>90</v>
      </c>
    </row>
    <row r="11" spans="2:14" ht="15">
      <c r="B11" s="3" t="s">
        <v>2</v>
      </c>
      <c r="C11" s="3"/>
      <c r="D11" s="261" t="s">
        <v>61</v>
      </c>
      <c r="E11" s="261"/>
      <c r="F11" s="263" t="s">
        <v>68</v>
      </c>
      <c r="G11" s="263"/>
      <c r="H11" s="262"/>
      <c r="I11" s="262"/>
      <c r="J11" s="263" t="s">
        <v>69</v>
      </c>
      <c r="K11" s="263"/>
      <c r="L11" s="1"/>
      <c r="M11" s="4" t="s">
        <v>73</v>
      </c>
      <c r="N11" s="278">
        <v>140</v>
      </c>
    </row>
    <row r="12" spans="2:14" ht="15">
      <c r="B12" s="3" t="s">
        <v>3</v>
      </c>
      <c r="C12" s="3"/>
      <c r="D12" s="261" t="s">
        <v>62</v>
      </c>
      <c r="E12" s="261"/>
      <c r="F12" s="263" t="s">
        <v>70</v>
      </c>
      <c r="G12" s="263"/>
      <c r="H12" s="263" t="s">
        <v>71</v>
      </c>
      <c r="I12" s="263"/>
      <c r="J12" s="262"/>
      <c r="K12" s="262"/>
      <c r="L12" s="1"/>
      <c r="M12" s="4" t="s">
        <v>74</v>
      </c>
      <c r="N12" s="278">
        <v>60</v>
      </c>
    </row>
    <row r="13" spans="2:14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5"/>
      <c r="N13" s="279"/>
    </row>
    <row r="14" spans="2:14" ht="15">
      <c r="B14" s="1"/>
      <c r="C14" s="1"/>
      <c r="D14" s="259"/>
      <c r="E14" s="259"/>
      <c r="F14" s="260" t="s">
        <v>4</v>
      </c>
      <c r="G14" s="260"/>
      <c r="H14" s="260" t="s">
        <v>5</v>
      </c>
      <c r="I14" s="260"/>
      <c r="J14" s="260" t="s">
        <v>6</v>
      </c>
      <c r="K14" s="260"/>
      <c r="L14" s="1"/>
      <c r="M14" s="5"/>
      <c r="N14" s="279"/>
    </row>
    <row r="15" spans="2:14" ht="15">
      <c r="B15" s="3" t="s">
        <v>4</v>
      </c>
      <c r="C15" s="3"/>
      <c r="D15" s="261" t="s">
        <v>63</v>
      </c>
      <c r="E15" s="261"/>
      <c r="F15" s="262"/>
      <c r="G15" s="262"/>
      <c r="H15" s="263" t="s">
        <v>75</v>
      </c>
      <c r="I15" s="263"/>
      <c r="J15" s="263" t="s">
        <v>58</v>
      </c>
      <c r="K15" s="263"/>
      <c r="L15" s="1"/>
      <c r="M15" s="4" t="s">
        <v>73</v>
      </c>
      <c r="N15" s="278">
        <v>200</v>
      </c>
    </row>
    <row r="16" spans="2:14" ht="15">
      <c r="B16" s="3" t="s">
        <v>5</v>
      </c>
      <c r="C16" s="3"/>
      <c r="D16" s="261" t="s">
        <v>64</v>
      </c>
      <c r="E16" s="261"/>
      <c r="F16" s="263" t="s">
        <v>76</v>
      </c>
      <c r="G16" s="263"/>
      <c r="H16" s="262"/>
      <c r="I16" s="262"/>
      <c r="J16" s="263" t="s">
        <v>77</v>
      </c>
      <c r="K16" s="263"/>
      <c r="L16" s="1"/>
      <c r="M16" s="4" t="s">
        <v>72</v>
      </c>
      <c r="N16" s="278">
        <v>90</v>
      </c>
    </row>
    <row r="17" spans="2:14" ht="15">
      <c r="B17" s="3" t="s">
        <v>6</v>
      </c>
      <c r="C17" s="3"/>
      <c r="D17" s="261" t="s">
        <v>65</v>
      </c>
      <c r="E17" s="261"/>
      <c r="F17" s="263" t="s">
        <v>78</v>
      </c>
      <c r="G17" s="263"/>
      <c r="H17" s="263" t="s">
        <v>79</v>
      </c>
      <c r="I17" s="263"/>
      <c r="J17" s="262"/>
      <c r="K17" s="262"/>
      <c r="L17" s="1"/>
      <c r="M17" s="4" t="s">
        <v>74</v>
      </c>
      <c r="N17" s="278">
        <v>60</v>
      </c>
    </row>
    <row r="18" spans="2:15" ht="15.75" thickBo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5.75" thickBot="1">
      <c r="B19" s="1" t="s">
        <v>7</v>
      </c>
      <c r="C19" s="1"/>
      <c r="D19" s="1"/>
      <c r="E19" s="264" t="s">
        <v>61</v>
      </c>
      <c r="F19" s="264"/>
      <c r="G19" s="6"/>
      <c r="H19" s="265" t="s">
        <v>63</v>
      </c>
      <c r="I19" s="266"/>
      <c r="J19" s="1"/>
      <c r="K19" s="7" t="s">
        <v>80</v>
      </c>
      <c r="L19" s="1"/>
      <c r="M19" s="1"/>
      <c r="N19" s="1"/>
      <c r="O19" s="1"/>
    </row>
    <row r="20" spans="2:15" ht="15">
      <c r="B20" s="1"/>
      <c r="C20" s="1"/>
      <c r="D20" s="1"/>
      <c r="E20" s="1"/>
      <c r="F20" s="1"/>
      <c r="G20" s="1"/>
      <c r="H20" s="6"/>
      <c r="I20" s="6"/>
      <c r="J20" s="1"/>
      <c r="K20" s="1"/>
      <c r="L20" s="1"/>
      <c r="M20" s="1"/>
      <c r="N20" s="1"/>
      <c r="O20" s="1"/>
    </row>
  </sheetData>
  <sheetProtection/>
  <mergeCells count="34">
    <mergeCell ref="J16:K16"/>
    <mergeCell ref="D17:E17"/>
    <mergeCell ref="F17:G17"/>
    <mergeCell ref="H17:I17"/>
    <mergeCell ref="J17:K17"/>
    <mergeCell ref="E19:F19"/>
    <mergeCell ref="H19:I19"/>
    <mergeCell ref="D16:E16"/>
    <mergeCell ref="F16:G16"/>
    <mergeCell ref="H16:I16"/>
    <mergeCell ref="D14:E14"/>
    <mergeCell ref="F14:G14"/>
    <mergeCell ref="H14:I14"/>
    <mergeCell ref="J14:K14"/>
    <mergeCell ref="D15:E15"/>
    <mergeCell ref="F15:G15"/>
    <mergeCell ref="H15:I15"/>
    <mergeCell ref="J15:K15"/>
    <mergeCell ref="D11:E11"/>
    <mergeCell ref="F11:G11"/>
    <mergeCell ref="H11:I11"/>
    <mergeCell ref="J11:K11"/>
    <mergeCell ref="D12:E12"/>
    <mergeCell ref="F12:G12"/>
    <mergeCell ref="H12:I12"/>
    <mergeCell ref="J12:K12"/>
    <mergeCell ref="D9:E9"/>
    <mergeCell ref="F9:G9"/>
    <mergeCell ref="H9:I9"/>
    <mergeCell ref="J9:K9"/>
    <mergeCell ref="D10:E10"/>
    <mergeCell ref="F10:G10"/>
    <mergeCell ref="H10:I10"/>
    <mergeCell ref="J10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9"/>
  <sheetViews>
    <sheetView zoomScalePageLayoutView="0" workbookViewId="0" topLeftCell="A1">
      <selection activeCell="E37" sqref="E37"/>
    </sheetView>
  </sheetViews>
  <sheetFormatPr defaultColWidth="9.140625" defaultRowHeight="15"/>
  <cols>
    <col min="1" max="2" width="3.28125" style="0" customWidth="1"/>
    <col min="3" max="3" width="4.7109375" style="0" customWidth="1"/>
    <col min="4" max="4" width="2.8515625" style="0" customWidth="1"/>
    <col min="5" max="5" width="20.57421875" style="0" customWidth="1"/>
    <col min="6" max="6" width="12.7109375" style="0" customWidth="1"/>
    <col min="7" max="7" width="2.7109375" style="0" customWidth="1"/>
    <col min="8" max="8" width="6.57421875" style="0" customWidth="1"/>
    <col min="9" max="9" width="5.8515625" style="0" customWidth="1"/>
    <col min="10" max="10" width="1.7109375" style="60" customWidth="1"/>
    <col min="11" max="11" width="10.7109375" style="0" customWidth="1"/>
    <col min="12" max="12" width="1.7109375" style="60" customWidth="1"/>
    <col min="13" max="13" width="10.7109375" style="0" customWidth="1"/>
    <col min="14" max="14" width="1.7109375" style="61" customWidth="1"/>
    <col min="15" max="15" width="10.7109375" style="0" customWidth="1"/>
    <col min="16" max="16" width="1.7109375" style="60" customWidth="1"/>
    <col min="17" max="17" width="10.7109375" style="0" customWidth="1"/>
    <col min="18" max="18" width="1.7109375" style="61" customWidth="1"/>
    <col min="20" max="20" width="8.7109375" style="0" customWidth="1"/>
    <col min="21" max="21" width="8.8515625" style="0" hidden="1" customWidth="1"/>
    <col min="22" max="22" width="5.7109375" style="0" customWidth="1"/>
  </cols>
  <sheetData>
    <row r="1" spans="1:18" s="8" customFormat="1" ht="21.75" customHeight="1">
      <c r="A1" s="62" t="str">
        <f>'[1]Altalanos'!$A$6</f>
        <v>Sósótó Erdő Kupa</v>
      </c>
      <c r="B1" s="63"/>
      <c r="I1" s="64"/>
      <c r="J1" s="65"/>
      <c r="K1" s="66" t="s">
        <v>29</v>
      </c>
      <c r="L1" s="66"/>
      <c r="M1" s="67"/>
      <c r="N1" s="65"/>
      <c r="O1" s="65"/>
      <c r="P1" s="65"/>
      <c r="R1" s="65"/>
    </row>
    <row r="2" spans="1:18" s="9" customFormat="1" ht="12.75">
      <c r="A2" s="68" t="s">
        <v>9</v>
      </c>
      <c r="B2" s="69"/>
      <c r="C2" s="69"/>
      <c r="D2" s="69"/>
      <c r="E2" s="69"/>
      <c r="F2" s="70" t="s">
        <v>246</v>
      </c>
      <c r="G2" s="71"/>
      <c r="J2" s="61"/>
      <c r="K2" s="66"/>
      <c r="L2" s="66"/>
      <c r="M2" s="66"/>
      <c r="N2" s="61"/>
      <c r="P2" s="61"/>
      <c r="R2" s="61"/>
    </row>
    <row r="3" spans="1:18" s="13" customFormat="1" ht="10.5" customHeight="1">
      <c r="A3" s="11" t="s">
        <v>10</v>
      </c>
      <c r="B3" s="11"/>
      <c r="C3" s="11"/>
      <c r="D3" s="11"/>
      <c r="E3" s="11"/>
      <c r="F3" s="11"/>
      <c r="G3" s="11" t="s">
        <v>11</v>
      </c>
      <c r="H3" s="11"/>
      <c r="I3" s="11"/>
      <c r="J3" s="72"/>
      <c r="K3" s="10" t="s">
        <v>12</v>
      </c>
      <c r="L3" s="12"/>
      <c r="M3" s="73"/>
      <c r="N3" s="72"/>
      <c r="O3" s="11"/>
      <c r="P3" s="72"/>
      <c r="Q3" s="11"/>
      <c r="R3" s="74" t="s">
        <v>13</v>
      </c>
    </row>
    <row r="4" spans="1:18" s="14" customFormat="1" ht="11.25" customHeight="1" thickBot="1">
      <c r="A4" s="267" t="str">
        <f>'[1]Altalanos'!$A$10</f>
        <v>2020. 06. 19-21.</v>
      </c>
      <c r="B4" s="267"/>
      <c r="C4" s="267"/>
      <c r="D4" s="75"/>
      <c r="E4" s="76"/>
      <c r="F4" s="75"/>
      <c r="G4" s="77" t="str">
        <f>'[1]Altalanos'!$C$10</f>
        <v>Nyíregyháza</v>
      </c>
      <c r="H4" s="78"/>
      <c r="I4" s="75"/>
      <c r="J4" s="79"/>
      <c r="K4" s="80"/>
      <c r="L4" s="81"/>
      <c r="M4" s="82"/>
      <c r="N4" s="79"/>
      <c r="O4" s="75"/>
      <c r="P4" s="79"/>
      <c r="Q4" s="75"/>
      <c r="R4" s="83" t="str">
        <f>'[1]Altalanos'!$E$10</f>
        <v>Zuborné Pázmándy Katalin</v>
      </c>
    </row>
    <row r="5" spans="1:18" s="13" customFormat="1" ht="9.75">
      <c r="A5" s="54"/>
      <c r="B5" s="84" t="s">
        <v>14</v>
      </c>
      <c r="C5" s="85" t="s">
        <v>30</v>
      </c>
      <c r="D5" s="84" t="s">
        <v>16</v>
      </c>
      <c r="E5" s="85" t="s">
        <v>31</v>
      </c>
      <c r="F5" s="86" t="s">
        <v>17</v>
      </c>
      <c r="G5" s="86" t="s">
        <v>18</v>
      </c>
      <c r="H5" s="86"/>
      <c r="I5" s="86" t="s">
        <v>19</v>
      </c>
      <c r="J5" s="86"/>
      <c r="K5" s="84" t="s">
        <v>20</v>
      </c>
      <c r="L5" s="87"/>
      <c r="M5" s="84" t="s">
        <v>7</v>
      </c>
      <c r="N5" s="87"/>
      <c r="O5" s="84" t="s">
        <v>32</v>
      </c>
      <c r="P5" s="87"/>
      <c r="Q5" s="84"/>
      <c r="R5" s="88"/>
    </row>
    <row r="6" spans="1:18" s="18" customFormat="1" ht="12.75" customHeight="1" thickBot="1">
      <c r="A6" s="17"/>
      <c r="B6" s="89"/>
      <c r="C6" s="89"/>
      <c r="D6" s="89"/>
      <c r="E6" s="280" t="s">
        <v>247</v>
      </c>
      <c r="F6" s="90"/>
      <c r="G6" s="90"/>
      <c r="I6" s="90"/>
      <c r="J6" s="91"/>
      <c r="K6" s="89"/>
      <c r="L6" s="91"/>
      <c r="M6" s="89"/>
      <c r="N6" s="91"/>
      <c r="O6" s="89"/>
      <c r="P6" s="91"/>
      <c r="Q6" s="89"/>
      <c r="R6" s="92"/>
    </row>
    <row r="7" spans="1:21" s="23" customFormat="1" ht="10.5" customHeight="1">
      <c r="A7" s="93">
        <v>1</v>
      </c>
      <c r="B7" s="94">
        <f>IF($D7="","",VLOOKUP($D7,'[1]1D ELO (2)'!$A$7:$P$23,14))</f>
      </c>
      <c r="C7" s="94">
        <f>IF($D7="","",VLOOKUP($D7,'[1]1D ELO (2)'!$A$7:$P$23,15))</f>
      </c>
      <c r="D7" s="95"/>
      <c r="E7" s="281">
        <v>90</v>
      </c>
      <c r="F7" s="97" t="s">
        <v>40</v>
      </c>
      <c r="G7" s="97" t="s">
        <v>41</v>
      </c>
      <c r="H7" s="98"/>
      <c r="I7" s="97">
        <f>IF($D7="","",VLOOKUP($D7,'[1]1D ELO (2)'!$A$7:$P$23,4))</f>
      </c>
      <c r="J7" s="99"/>
      <c r="K7" s="100"/>
      <c r="L7" s="101"/>
      <c r="M7" s="100"/>
      <c r="N7" s="101"/>
      <c r="O7" s="100"/>
      <c r="P7" s="101"/>
      <c r="Q7" s="100"/>
      <c r="R7" s="19"/>
      <c r="S7" s="22"/>
      <c r="U7" s="102" t="e">
        <f>#REF!</f>
        <v>#REF!</v>
      </c>
    </row>
    <row r="8" spans="1:21" s="23" customFormat="1" ht="9" customHeight="1">
      <c r="A8" s="103"/>
      <c r="B8" s="104"/>
      <c r="C8" s="104"/>
      <c r="D8" s="104"/>
      <c r="E8" s="281">
        <v>90</v>
      </c>
      <c r="F8" s="97" t="s">
        <v>42</v>
      </c>
      <c r="G8" s="97" t="s">
        <v>43</v>
      </c>
      <c r="H8" s="98"/>
      <c r="I8" s="97">
        <f>IF($D7="","",VLOOKUP($D7,'[1]1D ELO (2)'!$A$7:$P$23,10))</f>
      </c>
      <c r="J8" s="105"/>
      <c r="K8" s="106">
        <f>IF(J8="a",F7,IF(J8="b",F9,""))</f>
      </c>
      <c r="L8" s="101"/>
      <c r="M8" s="100"/>
      <c r="N8" s="101"/>
      <c r="O8" s="100"/>
      <c r="P8" s="101"/>
      <c r="Q8" s="100"/>
      <c r="R8" s="19"/>
      <c r="S8" s="22"/>
      <c r="U8" s="107" t="e">
        <f>#REF!</f>
        <v>#REF!</v>
      </c>
    </row>
    <row r="9" spans="1:21" s="23" customFormat="1" ht="9" customHeight="1">
      <c r="A9" s="103"/>
      <c r="B9" s="108"/>
      <c r="C9" s="108"/>
      <c r="D9" s="108"/>
      <c r="E9" s="282"/>
      <c r="F9" s="109"/>
      <c r="G9" s="109"/>
      <c r="H9" s="30"/>
      <c r="I9" s="109"/>
      <c r="J9" s="110"/>
      <c r="K9" s="111" t="s">
        <v>40</v>
      </c>
      <c r="L9" s="112"/>
      <c r="M9" s="100"/>
      <c r="N9" s="101"/>
      <c r="O9" s="100"/>
      <c r="P9" s="101"/>
      <c r="Q9" s="100"/>
      <c r="R9" s="19"/>
      <c r="S9" s="22"/>
      <c r="U9" s="107" t="e">
        <f>#REF!</f>
        <v>#REF!</v>
      </c>
    </row>
    <row r="10" spans="1:21" s="23" customFormat="1" ht="9" customHeight="1">
      <c r="A10" s="103"/>
      <c r="B10" s="108"/>
      <c r="C10" s="108"/>
      <c r="D10" s="108"/>
      <c r="E10" s="282"/>
      <c r="F10" s="109"/>
      <c r="G10" s="109"/>
      <c r="H10" s="113"/>
      <c r="I10" s="114" t="s">
        <v>21</v>
      </c>
      <c r="J10" s="25"/>
      <c r="K10" s="115" t="s">
        <v>42</v>
      </c>
      <c r="L10" s="116"/>
      <c r="M10" s="100"/>
      <c r="N10" s="101"/>
      <c r="O10" s="100"/>
      <c r="P10" s="101"/>
      <c r="Q10" s="100"/>
      <c r="R10" s="19"/>
      <c r="S10" s="22"/>
      <c r="U10" s="107" t="e">
        <f>#REF!</f>
        <v>#REF!</v>
      </c>
    </row>
    <row r="11" spans="1:21" s="23" customFormat="1" ht="9" customHeight="1">
      <c r="A11" s="103">
        <v>2</v>
      </c>
      <c r="B11" s="94">
        <f>IF($D11="","",VLOOKUP($D11,'[1]1D ELO (2)'!$A$7:$P$23,14))</f>
      </c>
      <c r="C11" s="94">
        <f>IF($D11="","",VLOOKUP($D11,'[1]1D ELO (2)'!$A$7:$P$23,15))</f>
      </c>
      <c r="D11" s="95"/>
      <c r="E11" s="281">
        <v>60</v>
      </c>
      <c r="F11" s="117" t="s">
        <v>46</v>
      </c>
      <c r="G11" s="117" t="s">
        <v>47</v>
      </c>
      <c r="H11" s="118"/>
      <c r="I11" s="117"/>
      <c r="J11" s="119"/>
      <c r="K11" s="100" t="s">
        <v>96</v>
      </c>
      <c r="L11" s="120"/>
      <c r="M11" s="121"/>
      <c r="N11" s="112"/>
      <c r="O11" s="100"/>
      <c r="P11" s="101"/>
      <c r="Q11" s="100"/>
      <c r="R11" s="19"/>
      <c r="S11" s="22"/>
      <c r="U11" s="107" t="e">
        <f>#REF!</f>
        <v>#REF!</v>
      </c>
    </row>
    <row r="12" spans="1:21" s="23" customFormat="1" ht="9" customHeight="1">
      <c r="A12" s="103"/>
      <c r="B12" s="104"/>
      <c r="C12" s="104"/>
      <c r="D12" s="104"/>
      <c r="E12" s="281">
        <v>60</v>
      </c>
      <c r="F12" s="117" t="s">
        <v>48</v>
      </c>
      <c r="G12" s="117" t="s">
        <v>49</v>
      </c>
      <c r="H12" s="118"/>
      <c r="I12" s="117"/>
      <c r="J12" s="105"/>
      <c r="K12" s="100"/>
      <c r="L12" s="120"/>
      <c r="M12" s="122"/>
      <c r="N12" s="123"/>
      <c r="O12" s="100"/>
      <c r="P12" s="101"/>
      <c r="Q12" s="100"/>
      <c r="R12" s="19"/>
      <c r="S12" s="22"/>
      <c r="U12" s="107" t="e">
        <f>#REF!</f>
        <v>#REF!</v>
      </c>
    </row>
    <row r="13" spans="1:21" s="23" customFormat="1" ht="9" customHeight="1">
      <c r="A13" s="103"/>
      <c r="B13" s="108"/>
      <c r="C13" s="108"/>
      <c r="D13" s="124"/>
      <c r="E13" s="282"/>
      <c r="F13" s="109"/>
      <c r="G13" s="109"/>
      <c r="H13" s="113"/>
      <c r="I13" s="109"/>
      <c r="J13" s="125"/>
      <c r="K13" s="100"/>
      <c r="L13" s="110"/>
      <c r="M13" s="111" t="s">
        <v>84</v>
      </c>
      <c r="N13" s="101"/>
      <c r="O13" s="100"/>
      <c r="P13" s="101"/>
      <c r="Q13" s="100"/>
      <c r="R13" s="19"/>
      <c r="S13" s="22"/>
      <c r="U13" s="107" t="e">
        <f>#REF!</f>
        <v>#REF!</v>
      </c>
    </row>
    <row r="14" spans="1:21" s="23" customFormat="1" ht="9" customHeight="1">
      <c r="A14" s="103"/>
      <c r="B14" s="108"/>
      <c r="C14" s="108"/>
      <c r="D14" s="124"/>
      <c r="E14" s="282">
        <v>60</v>
      </c>
      <c r="F14" s="109" t="s">
        <v>81</v>
      </c>
      <c r="G14" s="109" t="s">
        <v>82</v>
      </c>
      <c r="H14" s="113"/>
      <c r="I14" s="109"/>
      <c r="J14" s="125"/>
      <c r="K14" s="126" t="s">
        <v>21</v>
      </c>
      <c r="L14" s="25"/>
      <c r="M14" s="115" t="s">
        <v>86</v>
      </c>
      <c r="N14" s="116"/>
      <c r="O14" s="100"/>
      <c r="P14" s="101"/>
      <c r="Q14" s="100"/>
      <c r="R14" s="19"/>
      <c r="S14" s="22"/>
      <c r="U14" s="107" t="e">
        <f>#REF!</f>
        <v>#REF!</v>
      </c>
    </row>
    <row r="15" spans="1:21" s="23" customFormat="1" ht="9" customHeight="1">
      <c r="A15" s="127">
        <v>3</v>
      </c>
      <c r="B15" s="94">
        <f>IF($D15="","",VLOOKUP($D15,'[1]1D ELO (2)'!$A$7:$P$23,14))</f>
      </c>
      <c r="C15" s="94">
        <f>IF($D15="","",VLOOKUP($D15,'[1]1D ELO (2)'!$A$7:$P$23,15))</f>
      </c>
      <c r="D15" s="95"/>
      <c r="E15" s="281">
        <v>60</v>
      </c>
      <c r="F15" s="117" t="s">
        <v>83</v>
      </c>
      <c r="G15" s="117" t="s">
        <v>52</v>
      </c>
      <c r="H15" s="118"/>
      <c r="I15" s="117"/>
      <c r="J15" s="99"/>
      <c r="K15" s="100"/>
      <c r="L15" s="120"/>
      <c r="M15" s="108" t="s">
        <v>100</v>
      </c>
      <c r="N15" s="120"/>
      <c r="O15" s="121"/>
      <c r="P15" s="101"/>
      <c r="Q15" s="100"/>
      <c r="R15" s="19"/>
      <c r="S15" s="22"/>
      <c r="U15" s="107" t="e">
        <f>#REF!</f>
        <v>#REF!</v>
      </c>
    </row>
    <row r="16" spans="1:21" s="23" customFormat="1" ht="9" customHeight="1" thickBot="1">
      <c r="A16" s="103"/>
      <c r="B16" s="104"/>
      <c r="C16" s="104"/>
      <c r="D16" s="104"/>
      <c r="E16" s="281"/>
      <c r="F16" s="117"/>
      <c r="G16" s="117"/>
      <c r="H16" s="118"/>
      <c r="I16" s="117"/>
      <c r="J16" s="105"/>
      <c r="K16" s="106"/>
      <c r="L16" s="120"/>
      <c r="M16" s="100"/>
      <c r="N16" s="120"/>
      <c r="O16" s="100"/>
      <c r="P16" s="101"/>
      <c r="Q16" s="100"/>
      <c r="R16" s="19"/>
      <c r="S16" s="22"/>
      <c r="U16" s="128" t="e">
        <f>#REF!</f>
        <v>#REF!</v>
      </c>
    </row>
    <row r="17" spans="1:19" s="23" customFormat="1" ht="9" customHeight="1">
      <c r="A17" s="103"/>
      <c r="B17" s="108"/>
      <c r="C17" s="108"/>
      <c r="D17" s="124"/>
      <c r="E17" s="282"/>
      <c r="F17" s="109"/>
      <c r="G17" s="109"/>
      <c r="H17" s="113"/>
      <c r="I17" s="109"/>
      <c r="J17" s="110"/>
      <c r="K17" s="111" t="s">
        <v>84</v>
      </c>
      <c r="L17" s="129"/>
      <c r="M17" s="100"/>
      <c r="N17" s="120"/>
      <c r="O17" s="100"/>
      <c r="P17" s="101"/>
      <c r="Q17" s="100"/>
      <c r="R17" s="19"/>
      <c r="S17" s="22"/>
    </row>
    <row r="18" spans="1:19" s="23" customFormat="1" ht="9" customHeight="1">
      <c r="A18" s="103"/>
      <c r="B18" s="108"/>
      <c r="C18" s="108"/>
      <c r="D18" s="124"/>
      <c r="E18" s="282">
        <v>200</v>
      </c>
      <c r="F18" s="109" t="s">
        <v>84</v>
      </c>
      <c r="G18" s="109" t="s">
        <v>85</v>
      </c>
      <c r="H18" s="113"/>
      <c r="I18" s="114"/>
      <c r="J18" s="25"/>
      <c r="K18" s="115" t="s">
        <v>86</v>
      </c>
      <c r="L18" s="105" t="s">
        <v>97</v>
      </c>
      <c r="M18" s="100"/>
      <c r="N18" s="120"/>
      <c r="O18" s="100"/>
      <c r="P18" s="101"/>
      <c r="Q18" s="100"/>
      <c r="R18" s="19"/>
      <c r="S18" s="22"/>
    </row>
    <row r="19" spans="1:19" s="23" customFormat="1" ht="9" customHeight="1">
      <c r="A19" s="103">
        <v>4</v>
      </c>
      <c r="B19" s="94">
        <f>IF($D19="","",VLOOKUP($D19,'[1]1D ELO (2)'!$A$7:$P$23,14))</f>
      </c>
      <c r="C19" s="94">
        <f>IF($D19="","",VLOOKUP($D19,'[1]1D ELO (2)'!$A$7:$P$23,15))</f>
      </c>
      <c r="D19" s="95"/>
      <c r="E19" s="281">
        <v>200</v>
      </c>
      <c r="F19" s="117" t="s">
        <v>86</v>
      </c>
      <c r="G19" s="117" t="s">
        <v>87</v>
      </c>
      <c r="H19" s="118"/>
      <c r="I19" s="117"/>
      <c r="J19" s="119"/>
      <c r="K19" s="100" t="s">
        <v>97</v>
      </c>
      <c r="L19" s="101"/>
      <c r="M19" s="121"/>
      <c r="N19" s="129"/>
      <c r="O19" s="100"/>
      <c r="P19" s="101"/>
      <c r="Q19" s="100"/>
      <c r="R19" s="19"/>
      <c r="S19" s="22"/>
    </row>
    <row r="20" spans="1:19" s="23" customFormat="1" ht="9" customHeight="1">
      <c r="A20" s="103"/>
      <c r="B20" s="104"/>
      <c r="C20" s="104"/>
      <c r="D20" s="104"/>
      <c r="E20" s="281"/>
      <c r="F20" s="117"/>
      <c r="G20" s="117"/>
      <c r="H20" s="118"/>
      <c r="I20" s="117"/>
      <c r="J20" s="105"/>
      <c r="K20" s="100"/>
      <c r="L20" s="101"/>
      <c r="M20" s="122"/>
      <c r="N20" s="130"/>
      <c r="O20" s="100"/>
      <c r="P20" s="101"/>
      <c r="Q20" s="100"/>
      <c r="R20" s="19"/>
      <c r="S20" s="22"/>
    </row>
    <row r="21" spans="1:19" s="23" customFormat="1" ht="9" customHeight="1">
      <c r="A21" s="103"/>
      <c r="B21" s="108"/>
      <c r="C21" s="108"/>
      <c r="D21" s="108"/>
      <c r="E21" s="282"/>
      <c r="F21" s="109"/>
      <c r="G21" s="109"/>
      <c r="H21" s="113"/>
      <c r="I21" s="109"/>
      <c r="J21" s="125"/>
      <c r="K21" s="100"/>
      <c r="L21" s="101"/>
      <c r="M21" s="100"/>
      <c r="N21" s="110"/>
      <c r="O21" s="111" t="s">
        <v>84</v>
      </c>
      <c r="P21" s="101"/>
      <c r="Q21" s="100"/>
      <c r="R21" s="19"/>
      <c r="S21" s="22"/>
    </row>
    <row r="22" spans="1:19" s="23" customFormat="1" ht="9" customHeight="1">
      <c r="A22" s="103"/>
      <c r="B22" s="108"/>
      <c r="C22" s="108"/>
      <c r="D22" s="108"/>
      <c r="E22" s="282">
        <v>140</v>
      </c>
      <c r="F22" s="109" t="s">
        <v>54</v>
      </c>
      <c r="G22" s="109" t="s">
        <v>55</v>
      </c>
      <c r="H22" s="113"/>
      <c r="I22" s="109"/>
      <c r="J22" s="125"/>
      <c r="K22" s="100"/>
      <c r="L22" s="101"/>
      <c r="M22" s="126"/>
      <c r="N22" s="25"/>
      <c r="O22" s="115" t="s">
        <v>86</v>
      </c>
      <c r="P22" s="116"/>
      <c r="Q22" s="100"/>
      <c r="R22" s="19"/>
      <c r="S22" s="22"/>
    </row>
    <row r="23" spans="1:19" s="23" customFormat="1" ht="9" customHeight="1">
      <c r="A23" s="103">
        <v>5</v>
      </c>
      <c r="B23" s="94">
        <f>IF($D23="","",VLOOKUP($D23,'[1]1D ELO (2)'!$A$7:$P$23,14))</f>
      </c>
      <c r="C23" s="94">
        <f>IF($D23="","",VLOOKUP($D23,'[1]1D ELO (2)'!$A$7:$P$23,15))</f>
      </c>
      <c r="D23" s="95"/>
      <c r="E23" s="281">
        <v>140</v>
      </c>
      <c r="F23" s="117" t="s">
        <v>88</v>
      </c>
      <c r="G23" s="117" t="s">
        <v>89</v>
      </c>
      <c r="H23" s="118"/>
      <c r="I23" s="117"/>
      <c r="J23" s="99"/>
      <c r="K23" s="100"/>
      <c r="L23" s="101"/>
      <c r="M23" s="100"/>
      <c r="N23" s="120"/>
      <c r="O23" s="100" t="s">
        <v>102</v>
      </c>
      <c r="P23" s="131"/>
      <c r="Q23" s="100"/>
      <c r="R23" s="19"/>
      <c r="S23" s="22"/>
    </row>
    <row r="24" spans="1:19" s="23" customFormat="1" ht="9" customHeight="1">
      <c r="A24" s="103"/>
      <c r="B24" s="104"/>
      <c r="C24" s="104"/>
      <c r="D24" s="104"/>
      <c r="E24" s="281"/>
      <c r="F24" s="117"/>
      <c r="G24" s="117"/>
      <c r="H24" s="118"/>
      <c r="I24" s="117"/>
      <c r="J24" s="105"/>
      <c r="K24" s="106"/>
      <c r="L24" s="101"/>
      <c r="M24" s="100"/>
      <c r="N24" s="120"/>
      <c r="O24" s="100"/>
      <c r="P24" s="101"/>
      <c r="Q24" s="100"/>
      <c r="R24" s="19"/>
      <c r="S24" s="22"/>
    </row>
    <row r="25" spans="1:19" s="23" customFormat="1" ht="9" customHeight="1">
      <c r="A25" s="103"/>
      <c r="B25" s="108"/>
      <c r="C25" s="108"/>
      <c r="D25" s="108"/>
      <c r="E25" s="282"/>
      <c r="F25" s="109"/>
      <c r="G25" s="109"/>
      <c r="H25" s="113"/>
      <c r="I25" s="109"/>
      <c r="J25" s="110"/>
      <c r="K25" s="111" t="s">
        <v>54</v>
      </c>
      <c r="L25" s="112"/>
      <c r="M25" s="100"/>
      <c r="N25" s="120"/>
      <c r="O25" s="100"/>
      <c r="P25" s="101"/>
      <c r="Q25" s="100"/>
      <c r="R25" s="19"/>
      <c r="S25" s="22"/>
    </row>
    <row r="26" spans="1:19" s="23" customFormat="1" ht="9" customHeight="1">
      <c r="A26" s="103"/>
      <c r="B26" s="108"/>
      <c r="C26" s="108"/>
      <c r="D26" s="108"/>
      <c r="E26" s="282">
        <v>60</v>
      </c>
      <c r="F26" s="109" t="s">
        <v>90</v>
      </c>
      <c r="G26" s="109" t="s">
        <v>91</v>
      </c>
      <c r="H26" s="113"/>
      <c r="I26" s="114"/>
      <c r="J26" s="25"/>
      <c r="K26" s="115" t="s">
        <v>88</v>
      </c>
      <c r="L26" s="116"/>
      <c r="M26" s="100"/>
      <c r="N26" s="120"/>
      <c r="O26" s="100"/>
      <c r="P26" s="101"/>
      <c r="Q26" s="100"/>
      <c r="R26" s="19"/>
      <c r="S26" s="22"/>
    </row>
    <row r="27" spans="1:19" s="23" customFormat="1" ht="9" customHeight="1">
      <c r="A27" s="103">
        <v>6</v>
      </c>
      <c r="B27" s="94">
        <f>IF($D27="","",VLOOKUP($D27,'[1]1D ELO (2)'!$A$7:$P$23,14))</f>
      </c>
      <c r="C27" s="94">
        <f>IF($D27="","",VLOOKUP($D27,'[1]1D ELO (2)'!$A$7:$P$23,15))</f>
      </c>
      <c r="D27" s="95"/>
      <c r="E27" s="281">
        <v>60</v>
      </c>
      <c r="F27" s="117" t="s">
        <v>92</v>
      </c>
      <c r="G27" s="117" t="s">
        <v>51</v>
      </c>
      <c r="H27" s="118"/>
      <c r="I27" s="117"/>
      <c r="J27" s="119"/>
      <c r="K27" s="100" t="s">
        <v>98</v>
      </c>
      <c r="L27" s="120"/>
      <c r="M27" s="121"/>
      <c r="N27" s="129"/>
      <c r="O27" s="100"/>
      <c r="P27" s="101"/>
      <c r="Q27" s="100"/>
      <c r="R27" s="19"/>
      <c r="S27" s="22"/>
    </row>
    <row r="28" spans="1:19" s="23" customFormat="1" ht="9" customHeight="1">
      <c r="A28" s="103"/>
      <c r="B28" s="104"/>
      <c r="C28" s="104"/>
      <c r="D28" s="104"/>
      <c r="E28" s="281"/>
      <c r="F28" s="117"/>
      <c r="G28" s="117"/>
      <c r="H28" s="118"/>
      <c r="I28" s="117"/>
      <c r="J28" s="105"/>
      <c r="K28" s="100"/>
      <c r="L28" s="120"/>
      <c r="M28" s="122"/>
      <c r="N28" s="130"/>
      <c r="O28" s="100"/>
      <c r="P28" s="101"/>
      <c r="Q28" s="100"/>
      <c r="R28" s="19"/>
      <c r="S28" s="22"/>
    </row>
    <row r="29" spans="1:19" s="23" customFormat="1" ht="9" customHeight="1">
      <c r="A29" s="103"/>
      <c r="B29" s="108"/>
      <c r="C29" s="108"/>
      <c r="D29" s="124"/>
      <c r="E29" s="282"/>
      <c r="F29" s="109"/>
      <c r="G29" s="109"/>
      <c r="H29" s="113"/>
      <c r="I29" s="109"/>
      <c r="J29" s="125"/>
      <c r="K29" s="100"/>
      <c r="L29" s="110"/>
      <c r="M29" s="111" t="s">
        <v>54</v>
      </c>
      <c r="N29" s="120"/>
      <c r="O29" s="100"/>
      <c r="P29" s="101"/>
      <c r="Q29" s="100"/>
      <c r="R29" s="19"/>
      <c r="S29" s="22"/>
    </row>
    <row r="30" spans="1:19" s="23" customFormat="1" ht="9" customHeight="1">
      <c r="A30" s="103"/>
      <c r="B30" s="108"/>
      <c r="C30" s="108"/>
      <c r="D30" s="124"/>
      <c r="E30" s="282">
        <v>90</v>
      </c>
      <c r="F30" s="109" t="s">
        <v>53</v>
      </c>
      <c r="G30" s="109" t="s">
        <v>47</v>
      </c>
      <c r="H30" s="113"/>
      <c r="I30" s="109"/>
      <c r="J30" s="125"/>
      <c r="K30" s="126"/>
      <c r="L30" s="25"/>
      <c r="M30" s="115" t="s">
        <v>88</v>
      </c>
      <c r="N30" s="105"/>
      <c r="O30" s="100"/>
      <c r="P30" s="101"/>
      <c r="Q30" s="100"/>
      <c r="R30" s="19"/>
      <c r="S30" s="22"/>
    </row>
    <row r="31" spans="1:19" s="23" customFormat="1" ht="9" customHeight="1">
      <c r="A31" s="127">
        <v>7</v>
      </c>
      <c r="B31" s="94">
        <f>IF($D31="","",VLOOKUP($D31,'[1]1D ELO (2)'!$A$7:$P$23,14))</f>
      </c>
      <c r="C31" s="94">
        <f>IF($D31="","",VLOOKUP($D31,'[1]1D ELO (2)'!$A$7:$P$23,15))</f>
      </c>
      <c r="D31" s="95"/>
      <c r="E31" s="281">
        <v>90</v>
      </c>
      <c r="F31" s="117" t="s">
        <v>93</v>
      </c>
      <c r="G31" s="117" t="s">
        <v>89</v>
      </c>
      <c r="H31" s="118"/>
      <c r="I31" s="117"/>
      <c r="J31" s="99"/>
      <c r="K31" s="100"/>
      <c r="L31" s="120"/>
      <c r="M31" s="100" t="s">
        <v>101</v>
      </c>
      <c r="N31" s="101"/>
      <c r="O31" s="121"/>
      <c r="P31" s="101"/>
      <c r="Q31" s="100"/>
      <c r="R31" s="19"/>
      <c r="S31" s="22"/>
    </row>
    <row r="32" spans="1:19" s="23" customFormat="1" ht="9" customHeight="1">
      <c r="A32" s="103"/>
      <c r="B32" s="104"/>
      <c r="C32" s="104"/>
      <c r="D32" s="104"/>
      <c r="E32" s="281"/>
      <c r="F32" s="117"/>
      <c r="G32" s="117"/>
      <c r="H32" s="118"/>
      <c r="I32" s="117"/>
      <c r="J32" s="105"/>
      <c r="K32" s="106"/>
      <c r="L32" s="120"/>
      <c r="M32" s="100"/>
      <c r="N32" s="101"/>
      <c r="O32" s="100"/>
      <c r="P32" s="101"/>
      <c r="Q32" s="100"/>
      <c r="R32" s="19"/>
      <c r="S32" s="22"/>
    </row>
    <row r="33" spans="1:19" s="23" customFormat="1" ht="9" customHeight="1">
      <c r="A33" s="103"/>
      <c r="B33" s="108"/>
      <c r="C33" s="108"/>
      <c r="D33" s="124"/>
      <c r="E33" s="282"/>
      <c r="F33" s="109"/>
      <c r="G33" s="109"/>
      <c r="H33" s="30"/>
      <c r="I33" s="109"/>
      <c r="J33" s="110"/>
      <c r="K33" s="111" t="s">
        <v>94</v>
      </c>
      <c r="L33" s="129"/>
      <c r="M33" s="100"/>
      <c r="N33" s="101"/>
      <c r="O33" s="100"/>
      <c r="P33" s="101"/>
      <c r="Q33" s="100"/>
      <c r="R33" s="19"/>
      <c r="S33" s="22"/>
    </row>
    <row r="34" spans="1:19" s="23" customFormat="1" ht="9" customHeight="1">
      <c r="A34" s="103"/>
      <c r="B34" s="108"/>
      <c r="C34" s="108"/>
      <c r="D34" s="124"/>
      <c r="E34" s="282">
        <v>60</v>
      </c>
      <c r="F34" s="109" t="s">
        <v>94</v>
      </c>
      <c r="G34" s="109" t="s">
        <v>82</v>
      </c>
      <c r="H34" s="30"/>
      <c r="I34" s="126"/>
      <c r="J34" s="25"/>
      <c r="K34" s="115" t="s">
        <v>95</v>
      </c>
      <c r="L34" s="105"/>
      <c r="M34" s="100"/>
      <c r="N34" s="101"/>
      <c r="O34" s="100"/>
      <c r="P34" s="101"/>
      <c r="Q34" s="100"/>
      <c r="R34" s="19"/>
      <c r="S34" s="22"/>
    </row>
    <row r="35" spans="1:19" s="23" customFormat="1" ht="9" customHeight="1">
      <c r="A35" s="93">
        <v>8</v>
      </c>
      <c r="B35" s="94">
        <f>IF($D35="","",VLOOKUP($D35,'[1]1D ELO (2)'!$A$7:$P$23,14))</f>
      </c>
      <c r="C35" s="94">
        <f>IF($D35="","",VLOOKUP($D35,'[1]1D ELO (2)'!$A$7:$P$23,15))</f>
      </c>
      <c r="D35" s="95"/>
      <c r="E35" s="281">
        <v>60</v>
      </c>
      <c r="F35" s="132" t="s">
        <v>95</v>
      </c>
      <c r="G35" s="132" t="s">
        <v>82</v>
      </c>
      <c r="H35" s="133"/>
      <c r="I35" s="132"/>
      <c r="J35" s="119"/>
      <c r="K35" s="100" t="s">
        <v>99</v>
      </c>
      <c r="L35" s="101"/>
      <c r="M35" s="121"/>
      <c r="N35" s="112"/>
      <c r="O35" s="100"/>
      <c r="P35" s="101"/>
      <c r="Q35" s="100"/>
      <c r="R35" s="19"/>
      <c r="S35" s="22"/>
    </row>
    <row r="36" spans="1:19" s="23" customFormat="1" ht="9" customHeight="1">
      <c r="A36" s="103"/>
      <c r="B36" s="104"/>
      <c r="C36" s="104"/>
      <c r="D36" s="104"/>
      <c r="E36" s="96"/>
      <c r="F36" s="97"/>
      <c r="G36" s="97"/>
      <c r="H36" s="98"/>
      <c r="I36" s="97"/>
      <c r="J36" s="105"/>
      <c r="K36" s="100"/>
      <c r="L36" s="101"/>
      <c r="M36" s="122"/>
      <c r="N36" s="123"/>
      <c r="O36" s="100"/>
      <c r="P36" s="101"/>
      <c r="Q36" s="100"/>
      <c r="R36" s="19"/>
      <c r="S36" s="22"/>
    </row>
    <row r="37" spans="1:19" s="23" customFormat="1" ht="9" customHeight="1">
      <c r="A37" s="108"/>
      <c r="B37" s="108"/>
      <c r="C37" s="108"/>
      <c r="D37" s="124"/>
      <c r="E37" s="108"/>
      <c r="F37" s="109"/>
      <c r="G37" s="109"/>
      <c r="H37" s="30"/>
      <c r="I37" s="109"/>
      <c r="J37" s="125"/>
      <c r="K37" s="100"/>
      <c r="L37" s="101"/>
      <c r="M37" s="100"/>
      <c r="N37" s="101"/>
      <c r="O37" s="101"/>
      <c r="P37" s="134"/>
      <c r="Q37" s="111"/>
      <c r="R37" s="135"/>
      <c r="S37" s="22"/>
    </row>
    <row r="38" spans="1:19" s="23" customFormat="1" ht="9" customHeight="1">
      <c r="A38" s="108"/>
      <c r="B38" s="108"/>
      <c r="C38" s="108"/>
      <c r="D38" s="124"/>
      <c r="E38" s="108"/>
      <c r="F38" s="109"/>
      <c r="G38" s="109"/>
      <c r="H38" s="30"/>
      <c r="I38" s="109"/>
      <c r="J38" s="125"/>
      <c r="K38" s="100"/>
      <c r="L38" s="101"/>
      <c r="M38" s="100"/>
      <c r="N38" s="101"/>
      <c r="O38" s="126"/>
      <c r="P38" s="101"/>
      <c r="Q38" s="111"/>
      <c r="R38" s="135"/>
      <c r="S38" s="22"/>
    </row>
    <row r="39" spans="1:19" s="23" customFormat="1" ht="9" customHeight="1">
      <c r="A39" s="108"/>
      <c r="B39" s="108"/>
      <c r="C39" s="108"/>
      <c r="D39" s="124"/>
      <c r="E39" s="108"/>
      <c r="F39" s="109"/>
      <c r="G39" s="109"/>
      <c r="H39" s="30"/>
      <c r="I39" s="109"/>
      <c r="J39" s="125"/>
      <c r="K39" s="100"/>
      <c r="L39" s="101"/>
      <c r="M39" s="100"/>
      <c r="N39" s="101"/>
      <c r="O39" s="126"/>
      <c r="P39" s="101"/>
      <c r="Q39" s="111"/>
      <c r="R39" s="135"/>
      <c r="S39" s="22"/>
    </row>
    <row r="40" spans="1:19" s="23" customFormat="1" ht="9" customHeight="1">
      <c r="A40" s="108"/>
      <c r="B40" s="108"/>
      <c r="C40" s="108"/>
      <c r="D40" s="124"/>
      <c r="E40" s="108"/>
      <c r="F40" s="109"/>
      <c r="G40" s="109"/>
      <c r="H40" s="30"/>
      <c r="I40" s="109"/>
      <c r="J40" s="125"/>
      <c r="K40" s="100"/>
      <c r="L40" s="101"/>
      <c r="M40" s="100"/>
      <c r="N40" s="101"/>
      <c r="O40" s="126"/>
      <c r="P40" s="101"/>
      <c r="Q40" s="111"/>
      <c r="R40" s="135"/>
      <c r="S40" s="22"/>
    </row>
    <row r="41" spans="1:19" s="23" customFormat="1" ht="9" customHeight="1">
      <c r="A41" s="108"/>
      <c r="B41" s="108"/>
      <c r="C41" s="108"/>
      <c r="D41" s="124"/>
      <c r="E41" s="108"/>
      <c r="F41" s="109"/>
      <c r="G41" s="109"/>
      <c r="H41" s="30"/>
      <c r="I41" s="109"/>
      <c r="J41" s="125"/>
      <c r="K41" s="100"/>
      <c r="L41" s="101"/>
      <c r="M41" s="100"/>
      <c r="N41" s="101"/>
      <c r="O41" s="126"/>
      <c r="P41" s="101"/>
      <c r="Q41" s="111"/>
      <c r="R41" s="135"/>
      <c r="S41" s="22"/>
    </row>
    <row r="42" spans="1:19" s="23" customFormat="1" ht="9" customHeight="1">
      <c r="A42" s="108"/>
      <c r="B42" s="108"/>
      <c r="C42" s="108"/>
      <c r="D42" s="124"/>
      <c r="E42" s="108"/>
      <c r="F42" s="109"/>
      <c r="G42" s="109"/>
      <c r="H42" s="30"/>
      <c r="I42" s="109"/>
      <c r="J42" s="125"/>
      <c r="K42" s="100"/>
      <c r="L42" s="101"/>
      <c r="M42" s="100"/>
      <c r="N42" s="101"/>
      <c r="O42" s="126"/>
      <c r="P42" s="101"/>
      <c r="Q42" s="111"/>
      <c r="R42" s="135"/>
      <c r="S42" s="22"/>
    </row>
    <row r="43" spans="1:19" s="23" customFormat="1" ht="9" customHeight="1">
      <c r="A43" s="108"/>
      <c r="B43" s="108"/>
      <c r="C43" s="108"/>
      <c r="D43" s="124"/>
      <c r="E43" s="108"/>
      <c r="F43" s="109"/>
      <c r="G43" s="109"/>
      <c r="H43" s="30"/>
      <c r="I43" s="109"/>
      <c r="J43" s="125"/>
      <c r="K43" s="100"/>
      <c r="L43" s="101"/>
      <c r="M43" s="100"/>
      <c r="N43" s="101"/>
      <c r="O43" s="126"/>
      <c r="P43" s="101"/>
      <c r="Q43" s="111"/>
      <c r="R43" s="135"/>
      <c r="S43" s="22"/>
    </row>
    <row r="44" spans="1:19" s="23" customFormat="1" ht="9" customHeight="1">
      <c r="A44" s="108"/>
      <c r="B44" s="108"/>
      <c r="C44" s="108"/>
      <c r="D44" s="124"/>
      <c r="E44" s="108"/>
      <c r="F44" s="109"/>
      <c r="G44" s="109"/>
      <c r="H44" s="30"/>
      <c r="I44" s="109"/>
      <c r="J44" s="125"/>
      <c r="K44" s="100"/>
      <c r="L44" s="101"/>
      <c r="M44" s="100"/>
      <c r="N44" s="101"/>
      <c r="O44" s="126"/>
      <c r="P44" s="101"/>
      <c r="Q44" s="111"/>
      <c r="R44" s="135"/>
      <c r="S44" s="22"/>
    </row>
    <row r="45" spans="1:19" s="23" customFormat="1" ht="9" customHeight="1">
      <c r="A45" s="108"/>
      <c r="B45" s="108"/>
      <c r="C45" s="108"/>
      <c r="D45" s="124"/>
      <c r="E45" s="108"/>
      <c r="F45" s="109"/>
      <c r="G45" s="109"/>
      <c r="H45" s="30"/>
      <c r="I45" s="109"/>
      <c r="J45" s="125"/>
      <c r="K45" s="100"/>
      <c r="L45" s="101"/>
      <c r="M45" s="100"/>
      <c r="N45" s="101"/>
      <c r="O45" s="126"/>
      <c r="P45" s="101"/>
      <c r="Q45" s="111"/>
      <c r="R45" s="135"/>
      <c r="S45" s="22"/>
    </row>
    <row r="46" spans="1:19" s="23" customFormat="1" ht="9" customHeight="1">
      <c r="A46" s="108"/>
      <c r="B46" s="108"/>
      <c r="C46" s="108"/>
      <c r="D46" s="124"/>
      <c r="E46" s="108"/>
      <c r="F46" s="109"/>
      <c r="G46" s="109"/>
      <c r="H46" s="30"/>
      <c r="I46" s="109"/>
      <c r="J46" s="125"/>
      <c r="K46" s="100"/>
      <c r="L46" s="101"/>
      <c r="M46" s="100"/>
      <c r="N46" s="101"/>
      <c r="O46" s="126"/>
      <c r="P46" s="101"/>
      <c r="Q46" s="111"/>
      <c r="R46" s="135"/>
      <c r="S46" s="22"/>
    </row>
    <row r="47" spans="1:19" s="23" customFormat="1" ht="9" customHeight="1">
      <c r="A47" s="108"/>
      <c r="B47" s="108"/>
      <c r="C47" s="108"/>
      <c r="D47" s="124"/>
      <c r="E47" s="108"/>
      <c r="F47" s="109"/>
      <c r="G47" s="109"/>
      <c r="H47" s="30"/>
      <c r="I47" s="109"/>
      <c r="J47" s="125"/>
      <c r="K47" s="100"/>
      <c r="L47" s="101"/>
      <c r="M47" s="100"/>
      <c r="N47" s="101"/>
      <c r="O47" s="126"/>
      <c r="P47" s="101"/>
      <c r="Q47" s="111"/>
      <c r="R47" s="135"/>
      <c r="S47" s="22"/>
    </row>
    <row r="48" spans="1:19" s="23" customFormat="1" ht="9" customHeight="1">
      <c r="A48" s="108"/>
      <c r="B48" s="108"/>
      <c r="C48" s="108"/>
      <c r="D48" s="124"/>
      <c r="E48" s="108"/>
      <c r="F48" s="109"/>
      <c r="G48" s="109"/>
      <c r="H48" s="30"/>
      <c r="I48" s="109"/>
      <c r="J48" s="125"/>
      <c r="K48" s="100"/>
      <c r="L48" s="101"/>
      <c r="M48" s="100"/>
      <c r="N48" s="101"/>
      <c r="O48" s="126"/>
      <c r="P48" s="101"/>
      <c r="Q48" s="111"/>
      <c r="R48" s="135"/>
      <c r="S48" s="22"/>
    </row>
    <row r="49" spans="1:19" s="23" customFormat="1" ht="9" customHeight="1">
      <c r="A49" s="108"/>
      <c r="B49" s="108"/>
      <c r="C49" s="108"/>
      <c r="D49" s="124"/>
      <c r="E49" s="108"/>
      <c r="F49" s="109"/>
      <c r="G49" s="109"/>
      <c r="H49" s="30"/>
      <c r="I49" s="109"/>
      <c r="J49" s="125"/>
      <c r="K49" s="100"/>
      <c r="L49" s="101"/>
      <c r="M49" s="100"/>
      <c r="N49" s="101"/>
      <c r="O49" s="126"/>
      <c r="P49" s="101"/>
      <c r="Q49" s="111"/>
      <c r="R49" s="135"/>
      <c r="S49" s="22"/>
    </row>
    <row r="50" spans="1:19" s="23" customFormat="1" ht="9" customHeight="1">
      <c r="A50" s="108"/>
      <c r="B50" s="108"/>
      <c r="C50" s="108"/>
      <c r="D50" s="124"/>
      <c r="E50" s="108"/>
      <c r="F50" s="109"/>
      <c r="G50" s="109"/>
      <c r="H50" s="30"/>
      <c r="I50" s="109"/>
      <c r="J50" s="125"/>
      <c r="K50" s="100"/>
      <c r="L50" s="101"/>
      <c r="M50" s="100"/>
      <c r="N50" s="101"/>
      <c r="O50" s="126"/>
      <c r="P50" s="101"/>
      <c r="Q50" s="111"/>
      <c r="R50" s="135"/>
      <c r="S50" s="22"/>
    </row>
    <row r="51" spans="1:19" s="23" customFormat="1" ht="9" customHeight="1">
      <c r="A51" s="108"/>
      <c r="B51" s="108"/>
      <c r="C51" s="108"/>
      <c r="D51" s="124"/>
      <c r="E51" s="108"/>
      <c r="F51" s="109"/>
      <c r="G51" s="109"/>
      <c r="H51" s="30"/>
      <c r="I51" s="109"/>
      <c r="J51" s="125"/>
      <c r="K51" s="100"/>
      <c r="L51" s="101"/>
      <c r="M51" s="100"/>
      <c r="N51" s="101"/>
      <c r="O51" s="126"/>
      <c r="P51" s="101"/>
      <c r="Q51" s="111"/>
      <c r="R51" s="135"/>
      <c r="S51" s="22"/>
    </row>
    <row r="52" spans="1:19" s="23" customFormat="1" ht="9" customHeight="1">
      <c r="A52" s="108"/>
      <c r="B52" s="108"/>
      <c r="C52" s="108"/>
      <c r="D52" s="124"/>
      <c r="E52" s="108"/>
      <c r="F52" s="109"/>
      <c r="G52" s="109"/>
      <c r="H52" s="30"/>
      <c r="I52" s="109"/>
      <c r="J52" s="125"/>
      <c r="K52" s="100"/>
      <c r="L52" s="101"/>
      <c r="M52" s="100"/>
      <c r="N52" s="101"/>
      <c r="O52" s="126"/>
      <c r="P52" s="101"/>
      <c r="Q52" s="111"/>
      <c r="R52" s="135"/>
      <c r="S52" s="22"/>
    </row>
    <row r="53" spans="1:19" s="23" customFormat="1" ht="9" customHeight="1">
      <c r="A53" s="108"/>
      <c r="B53" s="108"/>
      <c r="C53" s="108"/>
      <c r="D53" s="124"/>
      <c r="E53" s="108"/>
      <c r="F53" s="109"/>
      <c r="G53" s="109"/>
      <c r="H53" s="30"/>
      <c r="I53" s="109"/>
      <c r="J53" s="125"/>
      <c r="K53" s="100"/>
      <c r="L53" s="101"/>
      <c r="M53" s="100"/>
      <c r="N53" s="101"/>
      <c r="O53" s="126"/>
      <c r="P53" s="101"/>
      <c r="Q53" s="111"/>
      <c r="R53" s="135"/>
      <c r="S53" s="22"/>
    </row>
    <row r="54" spans="1:19" s="23" customFormat="1" ht="9" customHeight="1">
      <c r="A54" s="108"/>
      <c r="B54" s="108"/>
      <c r="C54" s="108"/>
      <c r="D54" s="124"/>
      <c r="E54" s="108"/>
      <c r="F54" s="109"/>
      <c r="G54" s="109"/>
      <c r="H54" s="30"/>
      <c r="I54" s="109"/>
      <c r="J54" s="125"/>
      <c r="K54" s="100"/>
      <c r="L54" s="101"/>
      <c r="M54" s="100"/>
      <c r="N54" s="101"/>
      <c r="O54" s="126"/>
      <c r="P54" s="101"/>
      <c r="Q54" s="111"/>
      <c r="R54" s="135"/>
      <c r="S54" s="22"/>
    </row>
    <row r="55" spans="1:19" s="23" customFormat="1" ht="9" customHeight="1">
      <c r="A55" s="108"/>
      <c r="B55" s="108"/>
      <c r="C55" s="108"/>
      <c r="D55" s="124"/>
      <c r="E55" s="108"/>
      <c r="F55" s="109"/>
      <c r="G55" s="109"/>
      <c r="H55" s="30"/>
      <c r="I55" s="109"/>
      <c r="J55" s="125"/>
      <c r="K55" s="100"/>
      <c r="L55" s="101"/>
      <c r="M55" s="100"/>
      <c r="N55" s="101"/>
      <c r="O55" s="126"/>
      <c r="P55" s="101"/>
      <c r="Q55" s="111"/>
      <c r="R55" s="135"/>
      <c r="S55" s="22"/>
    </row>
    <row r="56" spans="1:19" s="23" customFormat="1" ht="9" customHeight="1">
      <c r="A56" s="108"/>
      <c r="B56" s="108"/>
      <c r="C56" s="108"/>
      <c r="D56" s="124"/>
      <c r="E56" s="108"/>
      <c r="F56" s="109"/>
      <c r="G56" s="109"/>
      <c r="H56" s="30"/>
      <c r="I56" s="109"/>
      <c r="J56" s="125"/>
      <c r="K56" s="100"/>
      <c r="L56" s="101"/>
      <c r="M56" s="100"/>
      <c r="N56" s="101"/>
      <c r="O56" s="126"/>
      <c r="P56" s="101"/>
      <c r="Q56" s="111"/>
      <c r="R56" s="135"/>
      <c r="S56" s="22"/>
    </row>
    <row r="57" spans="1:19" s="23" customFormat="1" ht="9" customHeight="1">
      <c r="A57" s="108"/>
      <c r="B57" s="108"/>
      <c r="C57" s="108"/>
      <c r="D57" s="124"/>
      <c r="E57" s="108"/>
      <c r="F57" s="109"/>
      <c r="G57" s="109"/>
      <c r="H57" s="30"/>
      <c r="I57" s="109"/>
      <c r="J57" s="125"/>
      <c r="K57" s="100"/>
      <c r="L57" s="101"/>
      <c r="M57" s="100"/>
      <c r="N57" s="101"/>
      <c r="O57" s="126"/>
      <c r="P57" s="101"/>
      <c r="Q57" s="111"/>
      <c r="R57" s="135"/>
      <c r="S57" s="22"/>
    </row>
    <row r="58" spans="1:19" s="23" customFormat="1" ht="9" customHeight="1">
      <c r="A58" s="108"/>
      <c r="B58" s="108"/>
      <c r="C58" s="108"/>
      <c r="D58" s="124"/>
      <c r="E58" s="108"/>
      <c r="F58" s="109"/>
      <c r="G58" s="109"/>
      <c r="H58" s="30"/>
      <c r="I58" s="109"/>
      <c r="J58" s="125"/>
      <c r="K58" s="100"/>
      <c r="L58" s="101"/>
      <c r="M58" s="100"/>
      <c r="N58" s="101"/>
      <c r="O58" s="126"/>
      <c r="P58" s="101"/>
      <c r="Q58" s="111"/>
      <c r="R58" s="135"/>
      <c r="S58" s="22"/>
    </row>
    <row r="59" spans="1:19" s="23" customFormat="1" ht="9" customHeight="1">
      <c r="A59" s="108"/>
      <c r="B59" s="108"/>
      <c r="C59" s="108"/>
      <c r="D59" s="124"/>
      <c r="E59" s="108"/>
      <c r="F59" s="109"/>
      <c r="G59" s="109"/>
      <c r="H59" s="30"/>
      <c r="I59" s="109"/>
      <c r="J59" s="125"/>
      <c r="K59" s="100"/>
      <c r="L59" s="101"/>
      <c r="M59" s="100"/>
      <c r="N59" s="101"/>
      <c r="O59" s="126"/>
      <c r="P59" s="101"/>
      <c r="Q59" s="111"/>
      <c r="R59" s="135"/>
      <c r="S59" s="22"/>
    </row>
    <row r="60" spans="1:19" s="23" customFormat="1" ht="9" customHeight="1">
      <c r="A60" s="108"/>
      <c r="B60" s="108"/>
      <c r="C60" s="108"/>
      <c r="D60" s="124"/>
      <c r="E60" s="108"/>
      <c r="F60" s="109"/>
      <c r="G60" s="109"/>
      <c r="H60" s="30"/>
      <c r="I60" s="109"/>
      <c r="J60" s="125"/>
      <c r="K60" s="100"/>
      <c r="L60" s="101"/>
      <c r="M60" s="100"/>
      <c r="N60" s="101"/>
      <c r="O60" s="126"/>
      <c r="P60" s="101"/>
      <c r="Q60" s="111"/>
      <c r="R60" s="135"/>
      <c r="S60" s="22"/>
    </row>
    <row r="61" spans="1:19" s="23" customFormat="1" ht="9" customHeight="1">
      <c r="A61" s="108"/>
      <c r="B61" s="108"/>
      <c r="C61" s="108"/>
      <c r="D61" s="124"/>
      <c r="E61" s="108"/>
      <c r="F61" s="109"/>
      <c r="G61" s="109"/>
      <c r="H61" s="30"/>
      <c r="I61" s="109"/>
      <c r="J61" s="125"/>
      <c r="K61" s="100"/>
      <c r="L61" s="101"/>
      <c r="M61" s="100"/>
      <c r="N61" s="101"/>
      <c r="O61" s="126"/>
      <c r="P61" s="101"/>
      <c r="Q61" s="111"/>
      <c r="R61" s="135"/>
      <c r="S61" s="22"/>
    </row>
    <row r="62" spans="1:19" s="23" customFormat="1" ht="9" customHeight="1">
      <c r="A62" s="108"/>
      <c r="B62" s="108"/>
      <c r="C62" s="108"/>
      <c r="D62" s="124"/>
      <c r="E62" s="108"/>
      <c r="F62" s="109"/>
      <c r="G62" s="109"/>
      <c r="H62" s="30"/>
      <c r="I62" s="109"/>
      <c r="J62" s="125"/>
      <c r="K62" s="100"/>
      <c r="L62" s="101"/>
      <c r="M62" s="100"/>
      <c r="N62" s="101"/>
      <c r="O62" s="126"/>
      <c r="P62" s="101"/>
      <c r="Q62" s="111"/>
      <c r="R62" s="135"/>
      <c r="S62" s="22"/>
    </row>
    <row r="63" spans="1:19" s="23" customFormat="1" ht="9" customHeight="1">
      <c r="A63" s="108"/>
      <c r="B63" s="108"/>
      <c r="C63" s="108"/>
      <c r="D63" s="124"/>
      <c r="E63" s="108"/>
      <c r="F63" s="109"/>
      <c r="G63" s="109"/>
      <c r="H63" s="30"/>
      <c r="I63" s="109"/>
      <c r="J63" s="125"/>
      <c r="K63" s="100"/>
      <c r="L63" s="101"/>
      <c r="M63" s="100"/>
      <c r="N63" s="101"/>
      <c r="O63" s="126"/>
      <c r="P63" s="101"/>
      <c r="Q63" s="111"/>
      <c r="R63" s="135"/>
      <c r="S63" s="22"/>
    </row>
    <row r="64" spans="1:19" s="23" customFormat="1" ht="9" customHeight="1">
      <c r="A64" s="108"/>
      <c r="B64" s="108"/>
      <c r="C64" s="108"/>
      <c r="D64" s="124"/>
      <c r="E64" s="108"/>
      <c r="F64" s="109"/>
      <c r="G64" s="109"/>
      <c r="H64" s="30"/>
      <c r="I64" s="109"/>
      <c r="J64" s="125"/>
      <c r="K64" s="100"/>
      <c r="L64" s="101"/>
      <c r="M64" s="100"/>
      <c r="N64" s="101"/>
      <c r="O64" s="126"/>
      <c r="P64" s="101"/>
      <c r="Q64" s="111"/>
      <c r="R64" s="135"/>
      <c r="S64" s="22"/>
    </row>
    <row r="65" spans="1:19" s="23" customFormat="1" ht="9" customHeight="1">
      <c r="A65" s="108"/>
      <c r="B65" s="108"/>
      <c r="C65" s="108"/>
      <c r="D65" s="124"/>
      <c r="E65" s="108"/>
      <c r="F65" s="109"/>
      <c r="G65" s="109"/>
      <c r="H65" s="30"/>
      <c r="I65" s="109"/>
      <c r="J65" s="125"/>
      <c r="K65" s="100"/>
      <c r="L65" s="101"/>
      <c r="M65" s="100"/>
      <c r="N65" s="101"/>
      <c r="O65" s="126"/>
      <c r="P65" s="101"/>
      <c r="Q65" s="111"/>
      <c r="R65" s="135"/>
      <c r="S65" s="22"/>
    </row>
    <row r="66" spans="1:19" s="23" customFormat="1" ht="9" customHeight="1">
      <c r="A66" s="108"/>
      <c r="B66" s="108"/>
      <c r="C66" s="108"/>
      <c r="D66" s="124"/>
      <c r="E66" s="108"/>
      <c r="F66" s="109"/>
      <c r="G66" s="109"/>
      <c r="H66" s="30"/>
      <c r="I66" s="109"/>
      <c r="J66" s="125"/>
      <c r="K66" s="100"/>
      <c r="L66" s="101"/>
      <c r="M66" s="100"/>
      <c r="N66" s="101"/>
      <c r="O66" s="126"/>
      <c r="P66" s="101"/>
      <c r="Q66" s="111"/>
      <c r="R66" s="135"/>
      <c r="S66" s="22"/>
    </row>
    <row r="67" spans="1:19" s="23" customFormat="1" ht="9" customHeight="1">
      <c r="A67" s="108"/>
      <c r="B67" s="108"/>
      <c r="C67" s="108"/>
      <c r="D67" s="124"/>
      <c r="E67" s="108"/>
      <c r="F67" s="109"/>
      <c r="G67" s="109"/>
      <c r="H67" s="30"/>
      <c r="I67" s="109"/>
      <c r="J67" s="125"/>
      <c r="K67" s="100"/>
      <c r="L67" s="101"/>
      <c r="M67" s="100"/>
      <c r="N67" s="101"/>
      <c r="O67" s="126"/>
      <c r="P67" s="101"/>
      <c r="Q67" s="111"/>
      <c r="R67" s="135"/>
      <c r="S67" s="22"/>
    </row>
    <row r="68" spans="1:19" s="23" customFormat="1" ht="9" customHeight="1">
      <c r="A68" s="108"/>
      <c r="B68" s="108"/>
      <c r="C68" s="108"/>
      <c r="D68" s="124"/>
      <c r="E68" s="108"/>
      <c r="F68" s="109"/>
      <c r="G68" s="109"/>
      <c r="H68" s="30"/>
      <c r="I68" s="109"/>
      <c r="J68" s="125"/>
      <c r="K68" s="100"/>
      <c r="L68" s="101"/>
      <c r="M68" s="100"/>
      <c r="N68" s="101"/>
      <c r="O68" s="126"/>
      <c r="P68" s="101"/>
      <c r="Q68" s="111"/>
      <c r="R68" s="135"/>
      <c r="S68" s="22"/>
    </row>
    <row r="69" spans="1:19" s="23" customFormat="1" ht="9" customHeight="1">
      <c r="A69" s="24"/>
      <c r="B69" s="26"/>
      <c r="C69" s="26"/>
      <c r="D69" s="136"/>
      <c r="E69" s="26"/>
      <c r="F69" s="137"/>
      <c r="G69" s="137"/>
      <c r="H69" s="138"/>
      <c r="I69" s="137"/>
      <c r="J69" s="139"/>
      <c r="K69" s="20"/>
      <c r="L69" s="21"/>
      <c r="M69" s="20"/>
      <c r="N69" s="21"/>
      <c r="O69" s="20"/>
      <c r="P69" s="21"/>
      <c r="Q69" s="20"/>
      <c r="R69" s="21"/>
      <c r="S69" s="22"/>
    </row>
    <row r="70" spans="1:19" s="30" customFormat="1" ht="6" customHeight="1">
      <c r="A70" s="24"/>
      <c r="B70" s="26"/>
      <c r="C70" s="26"/>
      <c r="D70" s="136"/>
      <c r="E70" s="26"/>
      <c r="F70" s="137"/>
      <c r="G70" s="137"/>
      <c r="H70" s="138"/>
      <c r="I70" s="137"/>
      <c r="J70" s="139"/>
      <c r="K70" s="20"/>
      <c r="L70" s="21"/>
      <c r="M70" s="27"/>
      <c r="N70" s="28"/>
      <c r="O70" s="27"/>
      <c r="P70" s="28"/>
      <c r="Q70" s="27"/>
      <c r="R70" s="28"/>
      <c r="S70" s="29"/>
    </row>
    <row r="71" spans="1:18" s="40" customFormat="1" ht="10.5" customHeight="1">
      <c r="A71" s="31" t="s">
        <v>15</v>
      </c>
      <c r="B71" s="32"/>
      <c r="C71" s="140"/>
      <c r="D71" s="33" t="s">
        <v>22</v>
      </c>
      <c r="E71" s="32"/>
      <c r="F71" s="34" t="s">
        <v>33</v>
      </c>
      <c r="G71" s="34"/>
      <c r="H71" s="34"/>
      <c r="I71" s="141"/>
      <c r="J71" s="34" t="s">
        <v>22</v>
      </c>
      <c r="K71" s="34" t="s">
        <v>34</v>
      </c>
      <c r="L71" s="35"/>
      <c r="M71" s="34" t="s">
        <v>35</v>
      </c>
      <c r="N71" s="36"/>
      <c r="O71" s="37" t="s">
        <v>36</v>
      </c>
      <c r="P71" s="37"/>
      <c r="Q71" s="38"/>
      <c r="R71" s="39"/>
    </row>
    <row r="72" spans="1:18" s="40" customFormat="1" ht="9" customHeight="1">
      <c r="A72" s="142" t="s">
        <v>37</v>
      </c>
      <c r="B72" s="143"/>
      <c r="C72" s="144"/>
      <c r="D72" s="145">
        <v>1</v>
      </c>
      <c r="E72" s="146"/>
      <c r="F72" s="41">
        <f>IF(D72&gt;$R$79,,UPPER(VLOOKUP(D72,'[1]1D ELO (2)'!$A$7:$L$23,2)))</f>
        <v>0</v>
      </c>
      <c r="G72" s="42"/>
      <c r="H72" s="42"/>
      <c r="I72" s="147"/>
      <c r="J72" s="148" t="s">
        <v>23</v>
      </c>
      <c r="K72" s="143"/>
      <c r="L72" s="149"/>
      <c r="M72" s="143"/>
      <c r="N72" s="150"/>
      <c r="O72" s="151" t="s">
        <v>38</v>
      </c>
      <c r="P72" s="152"/>
      <c r="Q72" s="152"/>
      <c r="R72" s="153"/>
    </row>
    <row r="73" spans="1:18" s="40" customFormat="1" ht="9" customHeight="1">
      <c r="A73" s="154" t="s">
        <v>39</v>
      </c>
      <c r="B73" s="155"/>
      <c r="C73" s="156"/>
      <c r="D73" s="145"/>
      <c r="E73" s="146"/>
      <c r="F73" s="41">
        <f>IF(D72&gt;$R$79,,UPPER(VLOOKUP(D72,'[1]1D ELO (2)'!$A$7:$L$23,8)))</f>
        <v>0</v>
      </c>
      <c r="G73" s="42"/>
      <c r="H73" s="42"/>
      <c r="I73" s="147"/>
      <c r="J73" s="148"/>
      <c r="K73" s="143"/>
      <c r="L73" s="149"/>
      <c r="M73" s="143"/>
      <c r="N73" s="150"/>
      <c r="O73" s="155"/>
      <c r="P73" s="157"/>
      <c r="Q73" s="155"/>
      <c r="R73" s="158"/>
    </row>
    <row r="74" spans="1:18" s="40" customFormat="1" ht="9" customHeight="1">
      <c r="A74" s="45"/>
      <c r="B74" s="46"/>
      <c r="C74" s="47"/>
      <c r="D74" s="145">
        <v>2</v>
      </c>
      <c r="E74" s="15"/>
      <c r="F74" s="41">
        <f>IF(D74&gt;$R$79,,UPPER(VLOOKUP(D74,'[1]1D ELO (2)'!$A$7:$L$23,2)))</f>
        <v>0</v>
      </c>
      <c r="G74" s="42"/>
      <c r="H74" s="42"/>
      <c r="I74" s="147"/>
      <c r="J74" s="148" t="s">
        <v>24</v>
      </c>
      <c r="K74" s="143"/>
      <c r="L74" s="149"/>
      <c r="M74" s="143"/>
      <c r="N74" s="150"/>
      <c r="O74" s="151" t="s">
        <v>26</v>
      </c>
      <c r="P74" s="152"/>
      <c r="Q74" s="152"/>
      <c r="R74" s="153"/>
    </row>
    <row r="75" spans="1:18" s="40" customFormat="1" ht="9" customHeight="1">
      <c r="A75" s="48"/>
      <c r="B75" s="15"/>
      <c r="C75" s="49"/>
      <c r="D75" s="159"/>
      <c r="E75" s="15"/>
      <c r="F75" s="44">
        <f>IF(D74&gt;$R$79,,UPPER(VLOOKUP(D74,'[1]1D ELO (2)'!$A$7:$L$23,8)))</f>
        <v>0</v>
      </c>
      <c r="G75" s="43"/>
      <c r="H75" s="43"/>
      <c r="I75" s="160"/>
      <c r="J75" s="148"/>
      <c r="K75" s="143"/>
      <c r="L75" s="149"/>
      <c r="M75" s="143"/>
      <c r="N75" s="150"/>
      <c r="O75" s="143"/>
      <c r="P75" s="149"/>
      <c r="Q75" s="143"/>
      <c r="R75" s="150"/>
    </row>
    <row r="76" spans="1:18" s="40" customFormat="1" ht="9" customHeight="1">
      <c r="A76" s="50"/>
      <c r="B76" s="51"/>
      <c r="C76" s="161"/>
      <c r="D76" s="16"/>
      <c r="E76" s="51"/>
      <c r="F76" s="162"/>
      <c r="G76" s="53"/>
      <c r="H76" s="53"/>
      <c r="I76" s="163"/>
      <c r="J76" s="148" t="s">
        <v>25</v>
      </c>
      <c r="K76" s="143"/>
      <c r="L76" s="149"/>
      <c r="M76" s="143"/>
      <c r="N76" s="150"/>
      <c r="O76" s="155"/>
      <c r="P76" s="157"/>
      <c r="Q76" s="155"/>
      <c r="R76" s="158"/>
    </row>
    <row r="77" spans="1:18" s="40" customFormat="1" ht="9" customHeight="1">
      <c r="A77" s="52"/>
      <c r="B77" s="53"/>
      <c r="C77" s="49"/>
      <c r="D77" s="16"/>
      <c r="E77" s="15"/>
      <c r="F77" s="162"/>
      <c r="G77" s="53"/>
      <c r="H77" s="53"/>
      <c r="I77" s="163"/>
      <c r="J77" s="148"/>
      <c r="K77" s="143"/>
      <c r="L77" s="149"/>
      <c r="M77" s="143"/>
      <c r="N77" s="150"/>
      <c r="O77" s="151" t="s">
        <v>28</v>
      </c>
      <c r="P77" s="152"/>
      <c r="Q77" s="152"/>
      <c r="R77" s="153"/>
    </row>
    <row r="78" spans="1:18" s="40" customFormat="1" ht="9" customHeight="1">
      <c r="A78" s="52"/>
      <c r="B78" s="53"/>
      <c r="C78" s="55"/>
      <c r="D78" s="16"/>
      <c r="E78" s="54"/>
      <c r="F78" s="162"/>
      <c r="G78" s="53"/>
      <c r="H78" s="53"/>
      <c r="I78" s="163"/>
      <c r="J78" s="148" t="s">
        <v>27</v>
      </c>
      <c r="K78" s="143"/>
      <c r="L78" s="149"/>
      <c r="M78" s="143"/>
      <c r="N78" s="150"/>
      <c r="O78" s="143"/>
      <c r="P78" s="149"/>
      <c r="Q78" s="143"/>
      <c r="R78" s="150"/>
    </row>
    <row r="79" spans="1:18" s="40" customFormat="1" ht="9" customHeight="1">
      <c r="A79" s="56"/>
      <c r="B79" s="57"/>
      <c r="C79" s="59"/>
      <c r="D79" s="164"/>
      <c r="E79" s="58"/>
      <c r="F79" s="165"/>
      <c r="G79" s="57"/>
      <c r="H79" s="57"/>
      <c r="I79" s="166"/>
      <c r="J79" s="167"/>
      <c r="K79" s="155"/>
      <c r="L79" s="157"/>
      <c r="M79" s="155"/>
      <c r="N79" s="158"/>
      <c r="O79" s="155" t="str">
        <f>R4</f>
        <v>Zuborné Pázmándy Katalin</v>
      </c>
      <c r="P79" s="157"/>
      <c r="Q79" s="155"/>
      <c r="R79" s="168">
        <f>MIN(4,'[1]1D ELO (2)'!$P$5)</f>
        <v>0</v>
      </c>
    </row>
    <row r="80" ht="15.75" customHeight="1"/>
    <row r="81" ht="9" customHeight="1"/>
  </sheetData>
  <sheetProtection/>
  <mergeCells count="1">
    <mergeCell ref="A4:C4"/>
  </mergeCells>
  <conditionalFormatting sqref="I10 K30 M22 I34 I26 I18 K14 O38:O68">
    <cfRule type="expression" priority="8" dxfId="32" stopIfTrue="1">
      <formula>AND($O$1="CU",I10="Umpire")</formula>
    </cfRule>
    <cfRule type="expression" priority="9" dxfId="33" stopIfTrue="1">
      <formula>AND($O$1="CU",I10&lt;&gt;"Umpire",J10&lt;&gt;"")</formula>
    </cfRule>
    <cfRule type="expression" priority="10" dxfId="34" stopIfTrue="1">
      <formula>AND($O$1="CU",I10&lt;&gt;"Umpire")</formula>
    </cfRule>
  </conditionalFormatting>
  <conditionalFormatting sqref="M13 M29 K17 K25 O21 K33 Q37 K9">
    <cfRule type="expression" priority="6" dxfId="35" stopIfTrue="1">
      <formula>J10="as"</formula>
    </cfRule>
    <cfRule type="expression" priority="7" dxfId="35" stopIfTrue="1">
      <formula>J10="bs"</formula>
    </cfRule>
  </conditionalFormatting>
  <conditionalFormatting sqref="M14 M30 K18 K26 O22 K34 K10 Q38:Q68">
    <cfRule type="expression" priority="4" dxfId="35" stopIfTrue="1">
      <formula>J10="as"</formula>
    </cfRule>
    <cfRule type="expression" priority="5" dxfId="35" stopIfTrue="1">
      <formula>J10="bs"</formula>
    </cfRule>
  </conditionalFormatting>
  <conditionalFormatting sqref="J10 J18 J26 J34 L30 L14 N22">
    <cfRule type="expression" priority="3" dxfId="36" stopIfTrue="1">
      <formula>$O$1="CU"</formula>
    </cfRule>
  </conditionalFormatting>
  <conditionalFormatting sqref="E7:F7 E31:F31 E11:F11 E15:F15 E19:F19 E23:F23 E27:F27 E35:F35">
    <cfRule type="cellIs" priority="2" dxfId="37" operator="equal" stopIfTrue="1">
      <formula>"Bye"</formula>
    </cfRule>
  </conditionalFormatting>
  <conditionalFormatting sqref="D7 D11 D15 D19 D23 D27 D31 D35">
    <cfRule type="cellIs" priority="1" dxfId="38" operator="lessThan" stopIfTrue="1">
      <formula>3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9"/>
  <sheetViews>
    <sheetView zoomScalePageLayoutView="0" workbookViewId="0" topLeftCell="A1">
      <selection activeCell="Q52" sqref="Q52"/>
    </sheetView>
  </sheetViews>
  <sheetFormatPr defaultColWidth="9.140625" defaultRowHeight="15"/>
  <cols>
    <col min="1" max="2" width="3.28125" style="0" customWidth="1"/>
    <col min="3" max="3" width="4.7109375" style="0" customWidth="1"/>
    <col min="4" max="4" width="2.8515625" style="0" customWidth="1"/>
    <col min="5" max="5" width="20.57421875" style="204" customWidth="1"/>
    <col min="6" max="6" width="12.7109375" style="0" customWidth="1"/>
    <col min="7" max="7" width="2.7109375" style="0" customWidth="1"/>
    <col min="8" max="8" width="6.57421875" style="0" customWidth="1"/>
    <col min="9" max="9" width="5.8515625" style="0" customWidth="1"/>
    <col min="10" max="10" width="1.7109375" style="60" customWidth="1"/>
    <col min="11" max="11" width="10.7109375" style="0" customWidth="1"/>
    <col min="12" max="12" width="1.7109375" style="60" customWidth="1"/>
    <col min="13" max="13" width="10.7109375" style="0" customWidth="1"/>
    <col min="14" max="14" width="1.7109375" style="61" customWidth="1"/>
    <col min="15" max="15" width="10.7109375" style="0" customWidth="1"/>
    <col min="16" max="16" width="1.7109375" style="60" customWidth="1"/>
    <col min="17" max="17" width="10.7109375" style="0" customWidth="1"/>
    <col min="18" max="18" width="1.7109375" style="61" customWidth="1"/>
    <col min="20" max="20" width="8.7109375" style="0" customWidth="1"/>
    <col min="21" max="21" width="8.8515625" style="0" hidden="1" customWidth="1"/>
    <col min="22" max="22" width="5.7109375" style="0" customWidth="1"/>
  </cols>
  <sheetData>
    <row r="1" spans="1:18" s="8" customFormat="1" ht="21.75" customHeight="1">
      <c r="A1" s="62" t="str">
        <f>'[1]Altalanos'!$A$6</f>
        <v>Sósótó Erdő Kupa</v>
      </c>
      <c r="B1" s="63"/>
      <c r="E1" s="285"/>
      <c r="I1" s="64"/>
      <c r="J1" s="65"/>
      <c r="K1" s="66" t="s">
        <v>29</v>
      </c>
      <c r="L1" s="66"/>
      <c r="M1" s="67"/>
      <c r="N1" s="65"/>
      <c r="O1" s="65"/>
      <c r="P1" s="65"/>
      <c r="R1" s="65"/>
    </row>
    <row r="2" spans="1:18" s="9" customFormat="1" ht="12.75">
      <c r="A2" s="68" t="s">
        <v>9</v>
      </c>
      <c r="B2" s="69"/>
      <c r="C2" s="69"/>
      <c r="D2" s="69"/>
      <c r="E2" s="286"/>
      <c r="F2" s="70" t="s">
        <v>245</v>
      </c>
      <c r="G2" s="71"/>
      <c r="J2" s="61"/>
      <c r="K2" s="66"/>
      <c r="L2" s="66"/>
      <c r="M2" s="66"/>
      <c r="N2" s="61"/>
      <c r="P2" s="61"/>
      <c r="R2" s="61"/>
    </row>
    <row r="3" spans="1:18" s="13" customFormat="1" ht="10.5" customHeight="1">
      <c r="A3" s="11" t="s">
        <v>10</v>
      </c>
      <c r="B3" s="11"/>
      <c r="C3" s="11"/>
      <c r="D3" s="11"/>
      <c r="E3" s="287"/>
      <c r="F3" s="11"/>
      <c r="G3" s="11" t="s">
        <v>11</v>
      </c>
      <c r="H3" s="11"/>
      <c r="I3" s="11"/>
      <c r="J3" s="72"/>
      <c r="K3" s="10" t="s">
        <v>12</v>
      </c>
      <c r="L3" s="12"/>
      <c r="M3" s="73"/>
      <c r="N3" s="72"/>
      <c r="O3" s="11"/>
      <c r="P3" s="72"/>
      <c r="Q3" s="11"/>
      <c r="R3" s="74" t="s">
        <v>13</v>
      </c>
    </row>
    <row r="4" spans="1:18" s="14" customFormat="1" ht="11.25" customHeight="1" thickBot="1">
      <c r="A4" s="267" t="str">
        <f>'[1]Altalanos'!$A$10</f>
        <v>2020. 06. 19-21.</v>
      </c>
      <c r="B4" s="267"/>
      <c r="C4" s="267"/>
      <c r="D4" s="75"/>
      <c r="E4" s="288"/>
      <c r="F4" s="75"/>
      <c r="G4" s="77" t="str">
        <f>'[1]Altalanos'!$C$10</f>
        <v>Nyíregyháza</v>
      </c>
      <c r="H4" s="78"/>
      <c r="I4" s="75"/>
      <c r="J4" s="79"/>
      <c r="K4" s="80"/>
      <c r="L4" s="81"/>
      <c r="M4" s="82"/>
      <c r="N4" s="79"/>
      <c r="O4" s="75"/>
      <c r="P4" s="79"/>
      <c r="Q4" s="75"/>
      <c r="R4" s="83" t="str">
        <f>'[1]Altalanos'!$E$10</f>
        <v>Zuborné Pázmándy Katalin</v>
      </c>
    </row>
    <row r="5" spans="1:18" s="13" customFormat="1" ht="9.75">
      <c r="A5" s="54"/>
      <c r="B5" s="84" t="s">
        <v>14</v>
      </c>
      <c r="C5" s="85" t="s">
        <v>30</v>
      </c>
      <c r="D5" s="84" t="s">
        <v>16</v>
      </c>
      <c r="E5" s="284" t="s">
        <v>247</v>
      </c>
      <c r="F5" s="86" t="s">
        <v>17</v>
      </c>
      <c r="G5" s="86" t="s">
        <v>18</v>
      </c>
      <c r="H5" s="86"/>
      <c r="I5" s="86" t="s">
        <v>19</v>
      </c>
      <c r="J5" s="86"/>
      <c r="K5" s="84" t="s">
        <v>20</v>
      </c>
      <c r="L5" s="87"/>
      <c r="M5" s="84" t="s">
        <v>7</v>
      </c>
      <c r="N5" s="87"/>
      <c r="O5" s="84" t="s">
        <v>32</v>
      </c>
      <c r="P5" s="87"/>
      <c r="Q5" s="84"/>
      <c r="R5" s="88"/>
    </row>
    <row r="6" spans="1:18" s="18" customFormat="1" ht="12.75" customHeight="1" thickBot="1">
      <c r="A6" s="17"/>
      <c r="B6" s="89"/>
      <c r="C6" s="89"/>
      <c r="D6" s="89"/>
      <c r="E6" s="280">
        <v>60</v>
      </c>
      <c r="F6" s="90" t="s">
        <v>103</v>
      </c>
      <c r="G6" s="90" t="s">
        <v>47</v>
      </c>
      <c r="I6" s="90"/>
      <c r="J6" s="91"/>
      <c r="K6" s="89"/>
      <c r="L6" s="91"/>
      <c r="M6" s="89"/>
      <c r="N6" s="91"/>
      <c r="O6" s="89"/>
      <c r="P6" s="91"/>
      <c r="Q6" s="89"/>
      <c r="R6" s="92"/>
    </row>
    <row r="7" spans="1:21" s="23" customFormat="1" ht="10.5" customHeight="1">
      <c r="A7" s="93">
        <v>1</v>
      </c>
      <c r="B7" s="94">
        <f>IF($D7="","",VLOOKUP($D7,'[1]1D ELO (2)'!$A$7:$P$23,14))</f>
      </c>
      <c r="C7" s="94">
        <f>IF($D7="","",VLOOKUP($D7,'[1]1D ELO (2)'!$A$7:$P$23,15))</f>
      </c>
      <c r="D7" s="95"/>
      <c r="E7" s="281">
        <v>60</v>
      </c>
      <c r="F7" s="97" t="s">
        <v>104</v>
      </c>
      <c r="G7" s="97" t="s">
        <v>51</v>
      </c>
      <c r="H7" s="98"/>
      <c r="I7" s="97"/>
      <c r="J7" s="99"/>
      <c r="K7" s="100"/>
      <c r="L7" s="101"/>
      <c r="M7" s="100"/>
      <c r="N7" s="101"/>
      <c r="O7" s="100"/>
      <c r="P7" s="101"/>
      <c r="Q7" s="100"/>
      <c r="R7" s="19"/>
      <c r="S7" s="22"/>
      <c r="U7" s="102" t="e">
        <f>#REF!</f>
        <v>#REF!</v>
      </c>
    </row>
    <row r="8" spans="1:21" s="23" customFormat="1" ht="9" customHeight="1">
      <c r="A8" s="103"/>
      <c r="B8" s="104"/>
      <c r="C8" s="104"/>
      <c r="D8" s="104"/>
      <c r="E8" s="281"/>
      <c r="F8" s="97"/>
      <c r="G8" s="97"/>
      <c r="H8" s="98"/>
      <c r="I8" s="97"/>
      <c r="J8" s="105"/>
      <c r="K8" s="106">
        <f>IF(J8="a",F7,IF(J8="b",F9,""))</f>
      </c>
      <c r="L8" s="101"/>
      <c r="M8" s="100"/>
      <c r="N8" s="101"/>
      <c r="O8" s="100"/>
      <c r="P8" s="101"/>
      <c r="Q8" s="100"/>
      <c r="R8" s="19"/>
      <c r="S8" s="22"/>
      <c r="U8" s="107" t="e">
        <f>#REF!</f>
        <v>#REF!</v>
      </c>
    </row>
    <row r="9" spans="1:21" s="23" customFormat="1" ht="9" customHeight="1">
      <c r="A9" s="103"/>
      <c r="B9" s="108"/>
      <c r="C9" s="108"/>
      <c r="D9" s="108"/>
      <c r="E9" s="282"/>
      <c r="F9" s="109"/>
      <c r="G9" s="109"/>
      <c r="H9" s="30"/>
      <c r="I9" s="109"/>
      <c r="J9" s="110"/>
      <c r="K9" s="111" t="s">
        <v>46</v>
      </c>
      <c r="L9" s="112"/>
      <c r="M9" s="100"/>
      <c r="N9" s="101"/>
      <c r="O9" s="100"/>
      <c r="P9" s="101"/>
      <c r="Q9" s="100"/>
      <c r="R9" s="19"/>
      <c r="S9" s="22"/>
      <c r="U9" s="107" t="e">
        <f>#REF!</f>
        <v>#REF!</v>
      </c>
    </row>
    <row r="10" spans="1:21" s="23" customFormat="1" ht="9" customHeight="1">
      <c r="A10" s="103"/>
      <c r="B10" s="108"/>
      <c r="C10" s="108"/>
      <c r="D10" s="108"/>
      <c r="E10" s="282">
        <v>140</v>
      </c>
      <c r="F10" s="109" t="s">
        <v>46</v>
      </c>
      <c r="G10" s="109" t="s">
        <v>105</v>
      </c>
      <c r="H10" s="113"/>
      <c r="I10" s="114"/>
      <c r="J10" s="25"/>
      <c r="K10" s="115" t="s">
        <v>106</v>
      </c>
      <c r="L10" s="116"/>
      <c r="M10" s="100"/>
      <c r="N10" s="101"/>
      <c r="O10" s="100"/>
      <c r="P10" s="101"/>
      <c r="Q10" s="100"/>
      <c r="R10" s="19"/>
      <c r="S10" s="22"/>
      <c r="U10" s="107" t="e">
        <f>#REF!</f>
        <v>#REF!</v>
      </c>
    </row>
    <row r="11" spans="1:21" s="23" customFormat="1" ht="9" customHeight="1">
      <c r="A11" s="103">
        <v>2</v>
      </c>
      <c r="B11" s="94">
        <f>IF($D11="","",VLOOKUP($D11,'[1]1D ELO (2)'!$A$7:$P$23,14))</f>
      </c>
      <c r="C11" s="94">
        <f>IF($D11="","",VLOOKUP($D11,'[1]1D ELO (2)'!$A$7:$P$23,15))</f>
      </c>
      <c r="D11" s="95"/>
      <c r="E11" s="281">
        <v>140</v>
      </c>
      <c r="F11" s="117" t="s">
        <v>106</v>
      </c>
      <c r="G11" s="117" t="s">
        <v>83</v>
      </c>
      <c r="H11" s="118"/>
      <c r="I11" s="117"/>
      <c r="J11" s="119"/>
      <c r="K11" s="100" t="s">
        <v>99</v>
      </c>
      <c r="L11" s="120"/>
      <c r="M11" s="121"/>
      <c r="N11" s="112"/>
      <c r="O11" s="100"/>
      <c r="P11" s="101"/>
      <c r="Q11" s="100"/>
      <c r="R11" s="19"/>
      <c r="S11" s="22"/>
      <c r="U11" s="107" t="e">
        <f>#REF!</f>
        <v>#REF!</v>
      </c>
    </row>
    <row r="12" spans="1:21" s="23" customFormat="1" ht="9" customHeight="1">
      <c r="A12" s="103"/>
      <c r="B12" s="104"/>
      <c r="C12" s="104"/>
      <c r="D12" s="104"/>
      <c r="E12" s="281"/>
      <c r="F12" s="117"/>
      <c r="G12" s="117"/>
      <c r="H12" s="118"/>
      <c r="I12" s="117"/>
      <c r="J12" s="105"/>
      <c r="K12" s="100"/>
      <c r="L12" s="120"/>
      <c r="M12" s="122"/>
      <c r="N12" s="123"/>
      <c r="O12" s="100"/>
      <c r="P12" s="101"/>
      <c r="Q12" s="100"/>
      <c r="R12" s="19"/>
      <c r="S12" s="22"/>
      <c r="U12" s="107" t="e">
        <f>#REF!</f>
        <v>#REF!</v>
      </c>
    </row>
    <row r="13" spans="1:21" s="23" customFormat="1" ht="9" customHeight="1">
      <c r="A13" s="103"/>
      <c r="B13" s="108"/>
      <c r="C13" s="108"/>
      <c r="D13" s="124"/>
      <c r="E13" s="282"/>
      <c r="F13" s="109"/>
      <c r="G13" s="109"/>
      <c r="H13" s="113"/>
      <c r="I13" s="109"/>
      <c r="J13" s="125"/>
      <c r="K13" s="100"/>
      <c r="L13" s="110"/>
      <c r="M13" s="111" t="s">
        <v>46</v>
      </c>
      <c r="N13" s="101"/>
      <c r="O13" s="100"/>
      <c r="P13" s="101"/>
      <c r="Q13" s="100"/>
      <c r="R13" s="19"/>
      <c r="S13" s="22"/>
      <c r="U13" s="107" t="e">
        <f>#REF!</f>
        <v>#REF!</v>
      </c>
    </row>
    <row r="14" spans="1:21" s="23" customFormat="1" ht="9" customHeight="1">
      <c r="A14" s="103"/>
      <c r="B14" s="108"/>
      <c r="C14" s="108"/>
      <c r="D14" s="124"/>
      <c r="E14" s="282">
        <v>90</v>
      </c>
      <c r="F14" s="109" t="s">
        <v>107</v>
      </c>
      <c r="G14" s="109" t="s">
        <v>51</v>
      </c>
      <c r="H14" s="113"/>
      <c r="I14" s="109"/>
      <c r="J14" s="125"/>
      <c r="K14" s="126" t="s">
        <v>21</v>
      </c>
      <c r="L14" s="25"/>
      <c r="M14" s="115" t="s">
        <v>106</v>
      </c>
      <c r="N14" s="116"/>
      <c r="O14" s="100"/>
      <c r="P14" s="101"/>
      <c r="Q14" s="100"/>
      <c r="R14" s="19"/>
      <c r="S14" s="22"/>
      <c r="U14" s="107" t="e">
        <f>#REF!</f>
        <v>#REF!</v>
      </c>
    </row>
    <row r="15" spans="1:21" s="23" customFormat="1" ht="9" customHeight="1">
      <c r="A15" s="127">
        <v>3</v>
      </c>
      <c r="B15" s="94">
        <f>IF($D15="","",VLOOKUP($D15,'[1]1D ELO (2)'!$A$7:$P$23,14))</f>
      </c>
      <c r="C15" s="94">
        <f>IF($D15="","",VLOOKUP($D15,'[1]1D ELO (2)'!$A$7:$P$23,15))</f>
      </c>
      <c r="D15" s="95"/>
      <c r="E15" s="281">
        <v>90</v>
      </c>
      <c r="F15" s="117" t="s">
        <v>108</v>
      </c>
      <c r="G15" s="117" t="s">
        <v>47</v>
      </c>
      <c r="H15" s="118"/>
      <c r="I15" s="117"/>
      <c r="J15" s="99"/>
      <c r="K15" s="100"/>
      <c r="L15" s="120"/>
      <c r="M15" s="108" t="s">
        <v>123</v>
      </c>
      <c r="N15" s="120"/>
      <c r="O15" s="121"/>
      <c r="P15" s="101"/>
      <c r="Q15" s="100"/>
      <c r="R15" s="19"/>
      <c r="S15" s="22"/>
      <c r="U15" s="107" t="e">
        <f>#REF!</f>
        <v>#REF!</v>
      </c>
    </row>
    <row r="16" spans="1:21" s="23" customFormat="1" ht="9" customHeight="1" thickBot="1">
      <c r="A16" s="103"/>
      <c r="B16" s="104"/>
      <c r="C16" s="104"/>
      <c r="D16" s="104"/>
      <c r="E16" s="281"/>
      <c r="F16" s="117"/>
      <c r="G16" s="117"/>
      <c r="H16" s="118"/>
      <c r="I16" s="117"/>
      <c r="J16" s="105"/>
      <c r="K16" s="106"/>
      <c r="L16" s="120"/>
      <c r="M16" s="100"/>
      <c r="N16" s="120"/>
      <c r="O16" s="100"/>
      <c r="P16" s="101"/>
      <c r="Q16" s="100"/>
      <c r="R16" s="19"/>
      <c r="S16" s="22"/>
      <c r="U16" s="128" t="e">
        <f>#REF!</f>
        <v>#REF!</v>
      </c>
    </row>
    <row r="17" spans="1:19" s="23" customFormat="1" ht="9" customHeight="1">
      <c r="A17" s="103"/>
      <c r="B17" s="108"/>
      <c r="C17" s="108"/>
      <c r="D17" s="124"/>
      <c r="E17" s="282"/>
      <c r="F17" s="109"/>
      <c r="G17" s="109"/>
      <c r="H17" s="113"/>
      <c r="I17" s="109"/>
      <c r="J17" s="110"/>
      <c r="K17" s="111" t="s">
        <v>121</v>
      </c>
      <c r="L17" s="129"/>
      <c r="M17" s="100"/>
      <c r="N17" s="120"/>
      <c r="O17" s="100"/>
      <c r="P17" s="101"/>
      <c r="Q17" s="100"/>
      <c r="R17" s="19"/>
      <c r="S17" s="22"/>
    </row>
    <row r="18" spans="1:19" s="23" customFormat="1" ht="9" customHeight="1">
      <c r="A18" s="103"/>
      <c r="B18" s="108"/>
      <c r="C18" s="108"/>
      <c r="D18" s="124"/>
      <c r="E18" s="282">
        <v>60</v>
      </c>
      <c r="F18" s="109" t="s">
        <v>57</v>
      </c>
      <c r="G18" s="109" t="s">
        <v>44</v>
      </c>
      <c r="H18" s="113"/>
      <c r="I18" s="114"/>
      <c r="J18" s="25"/>
      <c r="K18" s="115" t="s">
        <v>108</v>
      </c>
      <c r="L18" s="105"/>
      <c r="M18" s="100"/>
      <c r="N18" s="120"/>
      <c r="O18" s="100"/>
      <c r="P18" s="101"/>
      <c r="Q18" s="100"/>
      <c r="R18" s="19"/>
      <c r="S18" s="22"/>
    </row>
    <row r="19" spans="1:19" s="23" customFormat="1" ht="9" customHeight="1">
      <c r="A19" s="103">
        <v>4</v>
      </c>
      <c r="B19" s="94">
        <f>IF($D19="","",VLOOKUP($D19,'[1]1D ELO (2)'!$A$7:$P$23,14))</f>
      </c>
      <c r="C19" s="94">
        <f>IF($D19="","",VLOOKUP($D19,'[1]1D ELO (2)'!$A$7:$P$23,15))</f>
      </c>
      <c r="D19" s="95"/>
      <c r="E19" s="281">
        <v>60</v>
      </c>
      <c r="F19" s="117" t="s">
        <v>109</v>
      </c>
      <c r="G19" s="117" t="s">
        <v>110</v>
      </c>
      <c r="H19" s="118"/>
      <c r="I19" s="117"/>
      <c r="J19" s="119"/>
      <c r="K19" s="100" t="s">
        <v>67</v>
      </c>
      <c r="L19" s="101"/>
      <c r="M19" s="121"/>
      <c r="N19" s="129"/>
      <c r="O19" s="100"/>
      <c r="P19" s="101"/>
      <c r="Q19" s="100"/>
      <c r="R19" s="19"/>
      <c r="S19" s="22"/>
    </row>
    <row r="20" spans="1:19" s="23" customFormat="1" ht="9" customHeight="1">
      <c r="A20" s="103"/>
      <c r="B20" s="104"/>
      <c r="C20" s="104"/>
      <c r="D20" s="104"/>
      <c r="E20" s="281"/>
      <c r="F20" s="117"/>
      <c r="G20" s="117"/>
      <c r="H20" s="118"/>
      <c r="I20" s="117"/>
      <c r="J20" s="105"/>
      <c r="K20" s="100"/>
      <c r="L20" s="101"/>
      <c r="M20" s="122"/>
      <c r="N20" s="130"/>
      <c r="O20" s="100"/>
      <c r="P20" s="101"/>
      <c r="Q20" s="100"/>
      <c r="R20" s="19"/>
      <c r="S20" s="22"/>
    </row>
    <row r="21" spans="1:19" s="23" customFormat="1" ht="9" customHeight="1">
      <c r="A21" s="103"/>
      <c r="B21" s="108"/>
      <c r="C21" s="108"/>
      <c r="D21" s="108"/>
      <c r="E21" s="282"/>
      <c r="F21" s="109"/>
      <c r="G21" s="109"/>
      <c r="H21" s="113"/>
      <c r="I21" s="109"/>
      <c r="J21" s="125"/>
      <c r="K21" s="100"/>
      <c r="L21" s="101"/>
      <c r="M21" s="100"/>
      <c r="N21" s="110"/>
      <c r="O21" s="111" t="s">
        <v>113</v>
      </c>
      <c r="P21" s="101"/>
      <c r="Q21" s="100"/>
      <c r="R21" s="19"/>
      <c r="S21" s="22"/>
    </row>
    <row r="22" spans="1:19" s="23" customFormat="1" ht="9" customHeight="1">
      <c r="A22" s="103"/>
      <c r="B22" s="108"/>
      <c r="C22" s="108"/>
      <c r="D22" s="108"/>
      <c r="E22" s="282">
        <v>60</v>
      </c>
      <c r="F22" s="109" t="s">
        <v>111</v>
      </c>
      <c r="G22" s="109" t="s">
        <v>125</v>
      </c>
      <c r="H22" s="113"/>
      <c r="I22" s="109"/>
      <c r="J22" s="125"/>
      <c r="K22" s="100"/>
      <c r="L22" s="101"/>
      <c r="M22" s="126"/>
      <c r="N22" s="25"/>
      <c r="O22" s="115" t="s">
        <v>115</v>
      </c>
      <c r="P22" s="116"/>
      <c r="Q22" s="100"/>
      <c r="R22" s="19"/>
      <c r="S22" s="22"/>
    </row>
    <row r="23" spans="1:19" s="23" customFormat="1" ht="9" customHeight="1">
      <c r="A23" s="103">
        <v>5</v>
      </c>
      <c r="B23" s="94">
        <f>IF($D23="","",VLOOKUP($D23,'[1]1D ELO (2)'!$A$7:$P$23,14))</f>
      </c>
      <c r="C23" s="94">
        <f>IF($D23="","",VLOOKUP($D23,'[1]1D ELO (2)'!$A$7:$P$23,15))</f>
      </c>
      <c r="D23" s="95"/>
      <c r="E23" s="281">
        <v>60</v>
      </c>
      <c r="F23" s="117" t="s">
        <v>112</v>
      </c>
      <c r="G23" s="117" t="s">
        <v>51</v>
      </c>
      <c r="H23" s="118"/>
      <c r="I23" s="117" t="s">
        <v>97</v>
      </c>
      <c r="J23" s="99"/>
      <c r="K23" s="100"/>
      <c r="L23" s="101"/>
      <c r="M23" s="100"/>
      <c r="N23" s="120"/>
      <c r="O23" s="100" t="s">
        <v>124</v>
      </c>
      <c r="P23" s="131"/>
      <c r="Q23" s="100"/>
      <c r="R23" s="19"/>
      <c r="S23" s="22"/>
    </row>
    <row r="24" spans="1:19" s="23" customFormat="1" ht="9" customHeight="1">
      <c r="A24" s="103"/>
      <c r="B24" s="104"/>
      <c r="C24" s="104"/>
      <c r="D24" s="104"/>
      <c r="E24" s="281"/>
      <c r="F24" s="117"/>
      <c r="G24" s="117"/>
      <c r="H24" s="118"/>
      <c r="I24" s="117">
        <v>6</v>
      </c>
      <c r="J24" s="105"/>
      <c r="K24" s="106"/>
      <c r="L24" s="101"/>
      <c r="M24" s="100"/>
      <c r="N24" s="120"/>
      <c r="O24" s="100"/>
      <c r="P24" s="101"/>
      <c r="Q24" s="100"/>
      <c r="R24" s="19"/>
      <c r="S24" s="22"/>
    </row>
    <row r="25" spans="1:19" s="23" customFormat="1" ht="9" customHeight="1">
      <c r="A25" s="103"/>
      <c r="B25" s="108"/>
      <c r="C25" s="108"/>
      <c r="D25" s="108"/>
      <c r="E25" s="282"/>
      <c r="F25" s="109"/>
      <c r="G25" s="109"/>
      <c r="H25" s="113"/>
      <c r="I25" s="109"/>
      <c r="J25" s="110"/>
      <c r="K25" s="111" t="s">
        <v>113</v>
      </c>
      <c r="L25" s="112"/>
      <c r="M25" s="100"/>
      <c r="N25" s="120"/>
      <c r="O25" s="100"/>
      <c r="P25" s="101"/>
      <c r="Q25" s="100"/>
      <c r="R25" s="19"/>
      <c r="S25" s="22"/>
    </row>
    <row r="26" spans="1:19" s="23" customFormat="1" ht="9" customHeight="1">
      <c r="A26" s="103"/>
      <c r="B26" s="108"/>
      <c r="C26" s="108"/>
      <c r="D26" s="108"/>
      <c r="E26" s="282">
        <v>200</v>
      </c>
      <c r="F26" s="109" t="s">
        <v>113</v>
      </c>
      <c r="G26" s="109" t="s">
        <v>114</v>
      </c>
      <c r="H26" s="113"/>
      <c r="I26" s="114"/>
      <c r="J26" s="25"/>
      <c r="K26" s="115" t="s">
        <v>115</v>
      </c>
      <c r="L26" s="116"/>
      <c r="M26" s="100"/>
      <c r="N26" s="120"/>
      <c r="O26" s="100"/>
      <c r="P26" s="101"/>
      <c r="Q26" s="100"/>
      <c r="R26" s="19"/>
      <c r="S26" s="22"/>
    </row>
    <row r="27" spans="1:19" s="23" customFormat="1" ht="9" customHeight="1">
      <c r="A27" s="103">
        <v>6</v>
      </c>
      <c r="B27" s="94">
        <f>IF($D27="","",VLOOKUP($D27,'[1]1D ELO (2)'!$A$7:$P$23,14))</f>
      </c>
      <c r="C27" s="94">
        <f>IF($D27="","",VLOOKUP($D27,'[1]1D ELO (2)'!$A$7:$P$23,15))</f>
      </c>
      <c r="D27" s="95"/>
      <c r="E27" s="281">
        <v>200</v>
      </c>
      <c r="F27" s="117" t="s">
        <v>115</v>
      </c>
      <c r="G27" s="117" t="s">
        <v>45</v>
      </c>
      <c r="H27" s="118"/>
      <c r="I27" s="117"/>
      <c r="J27" s="119"/>
      <c r="K27" s="100">
        <v>6061</v>
      </c>
      <c r="L27" s="120"/>
      <c r="M27" s="121"/>
      <c r="N27" s="129"/>
      <c r="O27" s="100"/>
      <c r="P27" s="101"/>
      <c r="Q27" s="100"/>
      <c r="R27" s="19"/>
      <c r="S27" s="22"/>
    </row>
    <row r="28" spans="1:19" s="23" customFormat="1" ht="9" customHeight="1">
      <c r="A28" s="103"/>
      <c r="B28" s="104"/>
      <c r="C28" s="104"/>
      <c r="D28" s="104"/>
      <c r="E28" s="281"/>
      <c r="F28" s="117"/>
      <c r="G28" s="117"/>
      <c r="H28" s="118"/>
      <c r="I28" s="117"/>
      <c r="J28" s="105"/>
      <c r="K28" s="100"/>
      <c r="L28" s="120"/>
      <c r="M28" s="122"/>
      <c r="N28" s="130"/>
      <c r="O28" s="100"/>
      <c r="P28" s="101"/>
      <c r="Q28" s="100"/>
      <c r="R28" s="19"/>
      <c r="S28" s="22"/>
    </row>
    <row r="29" spans="1:19" s="23" customFormat="1" ht="9" customHeight="1">
      <c r="A29" s="103"/>
      <c r="B29" s="108"/>
      <c r="C29" s="108"/>
      <c r="D29" s="124"/>
      <c r="E29" s="282"/>
      <c r="F29" s="109"/>
      <c r="G29" s="109"/>
      <c r="H29" s="113"/>
      <c r="I29" s="109"/>
      <c r="J29" s="125"/>
      <c r="K29" s="100"/>
      <c r="L29" s="110"/>
      <c r="M29" s="111" t="s">
        <v>113</v>
      </c>
      <c r="N29" s="120"/>
      <c r="O29" s="100"/>
      <c r="P29" s="101"/>
      <c r="Q29" s="100"/>
      <c r="R29" s="19"/>
      <c r="S29" s="22"/>
    </row>
    <row r="30" spans="1:19" s="23" customFormat="1" ht="9" customHeight="1">
      <c r="A30" s="103"/>
      <c r="B30" s="108"/>
      <c r="C30" s="108"/>
      <c r="D30" s="124"/>
      <c r="E30" s="282">
        <v>60</v>
      </c>
      <c r="F30" s="109" t="s">
        <v>116</v>
      </c>
      <c r="G30" s="109" t="s">
        <v>56</v>
      </c>
      <c r="H30" s="113"/>
      <c r="I30" s="109"/>
      <c r="J30" s="125"/>
      <c r="K30" s="126"/>
      <c r="L30" s="25"/>
      <c r="M30" s="115" t="s">
        <v>115</v>
      </c>
      <c r="N30" s="105"/>
      <c r="O30" s="100"/>
      <c r="P30" s="101"/>
      <c r="Q30" s="100"/>
      <c r="R30" s="19"/>
      <c r="S30" s="22"/>
    </row>
    <row r="31" spans="1:19" s="23" customFormat="1" ht="9" customHeight="1">
      <c r="A31" s="127">
        <v>7</v>
      </c>
      <c r="B31" s="94">
        <f>IF($D31="","",VLOOKUP($D31,'[1]1D ELO (2)'!$A$7:$P$23,14))</f>
      </c>
      <c r="C31" s="94">
        <f>IF($D31="","",VLOOKUP($D31,'[1]1D ELO (2)'!$A$7:$P$23,15))</f>
      </c>
      <c r="D31" s="95"/>
      <c r="E31" s="281">
        <v>60</v>
      </c>
      <c r="F31" s="117" t="s">
        <v>117</v>
      </c>
      <c r="G31" s="117" t="s">
        <v>44</v>
      </c>
      <c r="H31" s="118"/>
      <c r="I31" s="117"/>
      <c r="J31" s="99"/>
      <c r="K31" s="100"/>
      <c r="L31" s="120"/>
      <c r="M31" s="100" t="s">
        <v>58</v>
      </c>
      <c r="N31" s="101"/>
      <c r="O31" s="121"/>
      <c r="P31" s="101"/>
      <c r="Q31" s="100"/>
      <c r="R31" s="19"/>
      <c r="S31" s="22"/>
    </row>
    <row r="32" spans="1:19" s="23" customFormat="1" ht="9" customHeight="1">
      <c r="A32" s="103"/>
      <c r="B32" s="104"/>
      <c r="C32" s="104"/>
      <c r="D32" s="104"/>
      <c r="E32" s="281"/>
      <c r="F32" s="117"/>
      <c r="G32" s="117"/>
      <c r="H32" s="118"/>
      <c r="I32" s="117"/>
      <c r="J32" s="105"/>
      <c r="K32" s="106"/>
      <c r="L32" s="120"/>
      <c r="M32" s="100"/>
      <c r="N32" s="101"/>
      <c r="O32" s="100"/>
      <c r="P32" s="101"/>
      <c r="Q32" s="100"/>
      <c r="R32" s="19"/>
      <c r="S32" s="22"/>
    </row>
    <row r="33" spans="1:19" s="23" customFormat="1" ht="9" customHeight="1">
      <c r="A33" s="103"/>
      <c r="B33" s="108"/>
      <c r="C33" s="108"/>
      <c r="D33" s="124"/>
      <c r="E33" s="282"/>
      <c r="F33" s="109"/>
      <c r="G33" s="109"/>
      <c r="H33" s="30"/>
      <c r="I33" s="109"/>
      <c r="J33" s="110"/>
      <c r="K33" s="111" t="s">
        <v>118</v>
      </c>
      <c r="L33" s="129"/>
      <c r="M33" s="100"/>
      <c r="N33" s="101"/>
      <c r="O33" s="100"/>
      <c r="P33" s="101"/>
      <c r="Q33" s="100"/>
      <c r="R33" s="19"/>
      <c r="S33" s="22"/>
    </row>
    <row r="34" spans="1:19" s="23" customFormat="1" ht="9" customHeight="1">
      <c r="A34" s="103"/>
      <c r="B34" s="108"/>
      <c r="C34" s="108"/>
      <c r="D34" s="124"/>
      <c r="E34" s="282">
        <v>90</v>
      </c>
      <c r="F34" s="109" t="s">
        <v>118</v>
      </c>
      <c r="G34" s="109" t="s">
        <v>119</v>
      </c>
      <c r="H34" s="30"/>
      <c r="I34" s="126"/>
      <c r="J34" s="25"/>
      <c r="K34" s="115" t="s">
        <v>120</v>
      </c>
      <c r="L34" s="105"/>
      <c r="M34" s="100"/>
      <c r="N34" s="101"/>
      <c r="O34" s="100"/>
      <c r="P34" s="101"/>
      <c r="Q34" s="100"/>
      <c r="R34" s="19"/>
      <c r="S34" s="22"/>
    </row>
    <row r="35" spans="1:19" s="23" customFormat="1" ht="9" customHeight="1">
      <c r="A35" s="93">
        <v>8</v>
      </c>
      <c r="B35" s="94">
        <f>IF($D35="","",VLOOKUP($D35,'[1]1D ELO (2)'!$A$7:$P$23,14))</f>
      </c>
      <c r="C35" s="94">
        <f>IF($D35="","",VLOOKUP($D35,'[1]1D ELO (2)'!$A$7:$P$23,15))</f>
      </c>
      <c r="D35" s="95"/>
      <c r="E35" s="281">
        <v>90</v>
      </c>
      <c r="F35" s="132" t="s">
        <v>120</v>
      </c>
      <c r="G35" s="132" t="s">
        <v>52</v>
      </c>
      <c r="H35" s="133"/>
      <c r="I35" s="132"/>
      <c r="J35" s="119"/>
      <c r="K35" s="100" t="s">
        <v>122</v>
      </c>
      <c r="L35" s="101"/>
      <c r="M35" s="121"/>
      <c r="N35" s="112"/>
      <c r="O35" s="100"/>
      <c r="P35" s="101"/>
      <c r="Q35" s="100"/>
      <c r="R35" s="19"/>
      <c r="S35" s="22"/>
    </row>
    <row r="36" spans="1:19" s="23" customFormat="1" ht="9" customHeight="1">
      <c r="A36" s="103"/>
      <c r="B36" s="104"/>
      <c r="C36" s="104"/>
      <c r="D36" s="104"/>
      <c r="E36" s="289"/>
      <c r="F36" s="97"/>
      <c r="G36" s="97"/>
      <c r="H36" s="98"/>
      <c r="I36" s="97"/>
      <c r="J36" s="105"/>
      <c r="K36" s="100"/>
      <c r="L36" s="101"/>
      <c r="M36" s="122"/>
      <c r="N36" s="123"/>
      <c r="O36" s="100"/>
      <c r="P36" s="101"/>
      <c r="Q36" s="100"/>
      <c r="R36" s="19"/>
      <c r="S36" s="22"/>
    </row>
    <row r="37" spans="1:19" s="23" customFormat="1" ht="9" customHeight="1">
      <c r="A37" s="108"/>
      <c r="B37" s="108"/>
      <c r="C37" s="108"/>
      <c r="D37" s="124"/>
      <c r="E37" s="108"/>
      <c r="F37" s="109"/>
      <c r="G37" s="109"/>
      <c r="H37" s="30"/>
      <c r="I37" s="109"/>
      <c r="J37" s="125"/>
      <c r="K37" s="100"/>
      <c r="L37" s="101"/>
      <c r="M37" s="100"/>
      <c r="N37" s="101"/>
      <c r="O37" s="101"/>
      <c r="P37" s="134"/>
      <c r="Q37" s="111"/>
      <c r="R37" s="135"/>
      <c r="S37" s="22"/>
    </row>
    <row r="38" spans="1:19" s="23" customFormat="1" ht="9" customHeight="1">
      <c r="A38" s="108"/>
      <c r="B38" s="108"/>
      <c r="C38" s="108"/>
      <c r="D38" s="124"/>
      <c r="E38" s="108"/>
      <c r="F38" s="109"/>
      <c r="G38" s="109"/>
      <c r="H38" s="30"/>
      <c r="I38" s="109"/>
      <c r="J38" s="125"/>
      <c r="K38" s="100"/>
      <c r="L38" s="101"/>
      <c r="M38" s="100"/>
      <c r="N38" s="101"/>
      <c r="O38" s="126"/>
      <c r="P38" s="101"/>
      <c r="Q38" s="111"/>
      <c r="R38" s="135"/>
      <c r="S38" s="22"/>
    </row>
    <row r="39" spans="1:19" s="23" customFormat="1" ht="9" customHeight="1">
      <c r="A39" s="108"/>
      <c r="B39" s="108"/>
      <c r="C39" s="108"/>
      <c r="D39" s="124"/>
      <c r="E39" s="108"/>
      <c r="F39" s="109"/>
      <c r="G39" s="109"/>
      <c r="H39" s="30"/>
      <c r="I39" s="109"/>
      <c r="J39" s="125"/>
      <c r="K39" s="100"/>
      <c r="L39" s="101"/>
      <c r="M39" s="100"/>
      <c r="N39" s="101"/>
      <c r="O39" s="126"/>
      <c r="P39" s="101"/>
      <c r="Q39" s="111"/>
      <c r="R39" s="135"/>
      <c r="S39" s="22"/>
    </row>
    <row r="40" spans="1:19" s="23" customFormat="1" ht="9" customHeight="1" thickBot="1">
      <c r="A40" s="108"/>
      <c r="B40" s="108"/>
      <c r="C40" s="108"/>
      <c r="D40" s="124"/>
      <c r="E40" s="108"/>
      <c r="F40" s="109"/>
      <c r="G40" s="109"/>
      <c r="H40" s="30"/>
      <c r="I40" s="109"/>
      <c r="J40" s="125"/>
      <c r="K40" s="100"/>
      <c r="L40" s="101"/>
      <c r="M40" s="100"/>
      <c r="N40" s="101"/>
      <c r="O40" s="126"/>
      <c r="P40" s="101"/>
      <c r="Q40" s="111"/>
      <c r="R40" s="135"/>
      <c r="S40" s="22"/>
    </row>
    <row r="41" spans="1:19" s="23" customFormat="1" ht="9" customHeight="1" thickBot="1">
      <c r="A41" s="108"/>
      <c r="B41" s="108"/>
      <c r="C41" s="108"/>
      <c r="D41" s="124"/>
      <c r="E41" s="108" t="s">
        <v>126</v>
      </c>
      <c r="F41" s="109" t="s">
        <v>127</v>
      </c>
      <c r="G41" s="109"/>
      <c r="H41" s="169" t="s">
        <v>128</v>
      </c>
      <c r="I41" s="171"/>
      <c r="J41" s="170"/>
      <c r="K41" s="100"/>
      <c r="L41" s="101"/>
      <c r="M41" s="100" t="s">
        <v>97</v>
      </c>
      <c r="N41" s="101"/>
      <c r="O41" s="126"/>
      <c r="P41" s="101"/>
      <c r="Q41" s="111"/>
      <c r="R41" s="135"/>
      <c r="S41" s="22"/>
    </row>
    <row r="42" spans="1:19" s="23" customFormat="1" ht="9" customHeight="1" thickBot="1">
      <c r="A42" s="108"/>
      <c r="B42" s="108"/>
      <c r="C42" s="108"/>
      <c r="D42" s="124"/>
      <c r="E42" s="108"/>
      <c r="F42" s="293" t="s">
        <v>248</v>
      </c>
      <c r="G42" s="109"/>
      <c r="H42" s="30"/>
      <c r="I42" s="109"/>
      <c r="J42" s="170"/>
      <c r="K42" s="100"/>
      <c r="L42" s="101"/>
      <c r="M42" s="100"/>
      <c r="N42" s="101"/>
      <c r="O42" s="126"/>
      <c r="P42" s="101"/>
      <c r="Q42" s="111"/>
      <c r="R42" s="135"/>
      <c r="S42" s="22"/>
    </row>
    <row r="43" spans="1:19" s="23" customFormat="1" ht="9" customHeight="1">
      <c r="A43" s="108"/>
      <c r="B43" s="108"/>
      <c r="C43" s="108"/>
      <c r="D43" s="124"/>
      <c r="E43" s="108"/>
      <c r="F43" s="109"/>
      <c r="G43" s="109"/>
      <c r="H43" s="30"/>
      <c r="I43" s="109"/>
      <c r="J43" s="125"/>
      <c r="K43" s="100"/>
      <c r="L43" s="101"/>
      <c r="M43" s="100"/>
      <c r="N43" s="101"/>
      <c r="O43" s="126"/>
      <c r="P43" s="101"/>
      <c r="Q43" s="111"/>
      <c r="R43" s="135"/>
      <c r="S43" s="22"/>
    </row>
    <row r="44" spans="1:19" s="23" customFormat="1" ht="9" customHeight="1">
      <c r="A44" s="108"/>
      <c r="B44" s="108"/>
      <c r="C44" s="108"/>
      <c r="D44" s="124"/>
      <c r="E44" s="108"/>
      <c r="F44" s="109"/>
      <c r="G44" s="109"/>
      <c r="H44" s="30"/>
      <c r="I44" s="109"/>
      <c r="J44" s="125"/>
      <c r="K44" s="100"/>
      <c r="L44" s="101"/>
      <c r="M44" s="100"/>
      <c r="N44" s="101"/>
      <c r="O44" s="126"/>
      <c r="P44" s="101"/>
      <c r="Q44" s="111"/>
      <c r="R44" s="135"/>
      <c r="S44" s="22"/>
    </row>
    <row r="45" spans="1:19" s="23" customFormat="1" ht="9" customHeight="1">
      <c r="A45" s="108"/>
      <c r="B45" s="108"/>
      <c r="C45" s="108"/>
      <c r="D45" s="124"/>
      <c r="E45" s="108"/>
      <c r="F45" s="109"/>
      <c r="G45" s="109"/>
      <c r="H45" s="30"/>
      <c r="I45" s="109"/>
      <c r="J45" s="125"/>
      <c r="K45" s="100"/>
      <c r="L45" s="101"/>
      <c r="M45" s="100"/>
      <c r="N45" s="101"/>
      <c r="O45" s="126"/>
      <c r="P45" s="101"/>
      <c r="Q45" s="111"/>
      <c r="R45" s="135"/>
      <c r="S45" s="22"/>
    </row>
    <row r="46" spans="1:19" s="23" customFormat="1" ht="9" customHeight="1">
      <c r="A46" s="108"/>
      <c r="B46" s="108"/>
      <c r="C46" s="108"/>
      <c r="D46" s="124"/>
      <c r="E46" s="108"/>
      <c r="F46" s="109"/>
      <c r="G46" s="109"/>
      <c r="H46" s="30"/>
      <c r="I46" s="109"/>
      <c r="J46" s="125"/>
      <c r="K46" s="100"/>
      <c r="L46" s="101"/>
      <c r="M46" s="100"/>
      <c r="N46" s="101"/>
      <c r="O46" s="126"/>
      <c r="P46" s="101"/>
      <c r="Q46" s="111"/>
      <c r="R46" s="135"/>
      <c r="S46" s="22"/>
    </row>
    <row r="47" spans="1:19" s="23" customFormat="1" ht="9" customHeight="1">
      <c r="A47" s="108"/>
      <c r="B47" s="108"/>
      <c r="C47" s="108"/>
      <c r="D47" s="124"/>
      <c r="E47" s="108"/>
      <c r="F47" s="109"/>
      <c r="G47" s="109"/>
      <c r="H47" s="30"/>
      <c r="I47" s="109"/>
      <c r="J47" s="125"/>
      <c r="K47" s="100"/>
      <c r="L47" s="101"/>
      <c r="M47" s="100"/>
      <c r="N47" s="101"/>
      <c r="O47" s="126"/>
      <c r="P47" s="101"/>
      <c r="Q47" s="111"/>
      <c r="R47" s="135"/>
      <c r="S47" s="22"/>
    </row>
    <row r="48" spans="1:19" s="23" customFormat="1" ht="9" customHeight="1">
      <c r="A48" s="108"/>
      <c r="B48" s="108"/>
      <c r="C48" s="108"/>
      <c r="D48" s="124"/>
      <c r="E48" s="108"/>
      <c r="F48" s="109"/>
      <c r="G48" s="109"/>
      <c r="H48" s="30"/>
      <c r="I48" s="109"/>
      <c r="J48" s="125"/>
      <c r="K48" s="100"/>
      <c r="L48" s="101"/>
      <c r="M48" s="100"/>
      <c r="N48" s="101"/>
      <c r="O48" s="126"/>
      <c r="P48" s="101"/>
      <c r="Q48" s="111"/>
      <c r="R48" s="135"/>
      <c r="S48" s="22"/>
    </row>
    <row r="49" spans="1:19" s="23" customFormat="1" ht="9" customHeight="1">
      <c r="A49" s="108"/>
      <c r="B49" s="108"/>
      <c r="C49" s="108"/>
      <c r="D49" s="124"/>
      <c r="E49" s="108"/>
      <c r="F49" s="109"/>
      <c r="G49" s="109"/>
      <c r="H49" s="30"/>
      <c r="I49" s="109"/>
      <c r="J49" s="125"/>
      <c r="K49" s="100"/>
      <c r="L49" s="101"/>
      <c r="M49" s="100"/>
      <c r="N49" s="101"/>
      <c r="O49" s="126"/>
      <c r="P49" s="101"/>
      <c r="Q49" s="111"/>
      <c r="R49" s="135"/>
      <c r="S49" s="22"/>
    </row>
    <row r="50" spans="1:19" s="23" customFormat="1" ht="9" customHeight="1">
      <c r="A50" s="108"/>
      <c r="B50" s="108"/>
      <c r="C50" s="108"/>
      <c r="D50" s="124"/>
      <c r="E50" s="108"/>
      <c r="F50" s="109"/>
      <c r="G50" s="109"/>
      <c r="H50" s="30"/>
      <c r="I50" s="109"/>
      <c r="J50" s="125"/>
      <c r="K50" s="100"/>
      <c r="L50" s="101"/>
      <c r="M50" s="100"/>
      <c r="N50" s="101"/>
      <c r="O50" s="126"/>
      <c r="P50" s="101"/>
      <c r="Q50" s="111"/>
      <c r="R50" s="135"/>
      <c r="S50" s="22"/>
    </row>
    <row r="51" spans="1:19" s="23" customFormat="1" ht="9" customHeight="1">
      <c r="A51" s="108"/>
      <c r="B51" s="108"/>
      <c r="C51" s="108"/>
      <c r="D51" s="124"/>
      <c r="E51" s="108"/>
      <c r="F51" s="109"/>
      <c r="G51" s="109"/>
      <c r="H51" s="30"/>
      <c r="I51" s="109"/>
      <c r="J51" s="125"/>
      <c r="K51" s="100"/>
      <c r="L51" s="101"/>
      <c r="M51" s="100"/>
      <c r="N51" s="101"/>
      <c r="O51" s="126"/>
      <c r="P51" s="101"/>
      <c r="Q51" s="111"/>
      <c r="R51" s="135"/>
      <c r="S51" s="22"/>
    </row>
    <row r="52" spans="1:19" s="23" customFormat="1" ht="9" customHeight="1">
      <c r="A52" s="108"/>
      <c r="B52" s="108"/>
      <c r="C52" s="108"/>
      <c r="D52" s="124"/>
      <c r="E52" s="108"/>
      <c r="F52" s="109"/>
      <c r="G52" s="109"/>
      <c r="H52" s="30"/>
      <c r="I52" s="109"/>
      <c r="J52" s="125"/>
      <c r="K52" s="100"/>
      <c r="L52" s="101"/>
      <c r="M52" s="100"/>
      <c r="N52" s="101"/>
      <c r="O52" s="126"/>
      <c r="P52" s="101"/>
      <c r="Q52" s="111"/>
      <c r="R52" s="135"/>
      <c r="S52" s="22"/>
    </row>
    <row r="53" spans="1:19" s="23" customFormat="1" ht="9" customHeight="1">
      <c r="A53" s="108"/>
      <c r="B53" s="108"/>
      <c r="C53" s="108"/>
      <c r="D53" s="124"/>
      <c r="E53" s="108"/>
      <c r="F53" s="109"/>
      <c r="G53" s="109"/>
      <c r="H53" s="30"/>
      <c r="I53" s="109"/>
      <c r="J53" s="125"/>
      <c r="K53" s="100"/>
      <c r="L53" s="101"/>
      <c r="M53" s="100"/>
      <c r="N53" s="101"/>
      <c r="O53" s="126"/>
      <c r="P53" s="101"/>
      <c r="Q53" s="111"/>
      <c r="R53" s="135"/>
      <c r="S53" s="22"/>
    </row>
    <row r="54" spans="1:19" s="23" customFormat="1" ht="9" customHeight="1">
      <c r="A54" s="108"/>
      <c r="B54" s="108"/>
      <c r="C54" s="108"/>
      <c r="D54" s="124"/>
      <c r="E54" s="108"/>
      <c r="F54" s="109"/>
      <c r="G54" s="109"/>
      <c r="H54" s="30"/>
      <c r="I54" s="109"/>
      <c r="J54" s="125"/>
      <c r="K54" s="100"/>
      <c r="L54" s="101"/>
      <c r="M54" s="100"/>
      <c r="N54" s="101"/>
      <c r="O54" s="126"/>
      <c r="P54" s="101"/>
      <c r="Q54" s="111"/>
      <c r="R54" s="135"/>
      <c r="S54" s="22"/>
    </row>
    <row r="55" spans="1:19" s="23" customFormat="1" ht="9" customHeight="1">
      <c r="A55" s="108"/>
      <c r="B55" s="108"/>
      <c r="C55" s="108"/>
      <c r="D55" s="124"/>
      <c r="E55" s="108"/>
      <c r="F55" s="109"/>
      <c r="G55" s="109"/>
      <c r="H55" s="30"/>
      <c r="I55" s="109"/>
      <c r="J55" s="125"/>
      <c r="K55" s="100"/>
      <c r="L55" s="101"/>
      <c r="M55" s="100"/>
      <c r="N55" s="101"/>
      <c r="O55" s="126"/>
      <c r="P55" s="101"/>
      <c r="Q55" s="111"/>
      <c r="R55" s="135"/>
      <c r="S55" s="22"/>
    </row>
    <row r="56" spans="1:19" s="23" customFormat="1" ht="9" customHeight="1">
      <c r="A56" s="108"/>
      <c r="B56" s="108"/>
      <c r="C56" s="108"/>
      <c r="D56" s="124"/>
      <c r="E56" s="108"/>
      <c r="F56" s="109"/>
      <c r="G56" s="109"/>
      <c r="H56" s="30"/>
      <c r="I56" s="109"/>
      <c r="J56" s="125"/>
      <c r="K56" s="100"/>
      <c r="L56" s="101"/>
      <c r="M56" s="100"/>
      <c r="N56" s="101"/>
      <c r="O56" s="126"/>
      <c r="P56" s="101"/>
      <c r="Q56" s="111"/>
      <c r="R56" s="135"/>
      <c r="S56" s="22"/>
    </row>
    <row r="57" spans="1:19" s="23" customFormat="1" ht="9" customHeight="1">
      <c r="A57" s="108"/>
      <c r="B57" s="108"/>
      <c r="C57" s="108"/>
      <c r="D57" s="124"/>
      <c r="E57" s="108"/>
      <c r="F57" s="109"/>
      <c r="G57" s="109"/>
      <c r="H57" s="30"/>
      <c r="I57" s="109"/>
      <c r="J57" s="125"/>
      <c r="K57" s="100"/>
      <c r="L57" s="101"/>
      <c r="M57" s="100"/>
      <c r="N57" s="101"/>
      <c r="O57" s="126"/>
      <c r="P57" s="101"/>
      <c r="Q57" s="111"/>
      <c r="R57" s="135"/>
      <c r="S57" s="22"/>
    </row>
    <row r="58" spans="1:19" s="23" customFormat="1" ht="9" customHeight="1">
      <c r="A58" s="108"/>
      <c r="B58" s="108"/>
      <c r="C58" s="108"/>
      <c r="D58" s="124"/>
      <c r="E58" s="108"/>
      <c r="F58" s="109"/>
      <c r="G58" s="109"/>
      <c r="H58" s="30"/>
      <c r="I58" s="109"/>
      <c r="J58" s="125"/>
      <c r="K58" s="100"/>
      <c r="L58" s="101"/>
      <c r="M58" s="100"/>
      <c r="N58" s="101"/>
      <c r="O58" s="126"/>
      <c r="P58" s="101"/>
      <c r="Q58" s="111"/>
      <c r="R58" s="135"/>
      <c r="S58" s="22"/>
    </row>
    <row r="59" spans="1:19" s="23" customFormat="1" ht="9" customHeight="1">
      <c r="A59" s="108"/>
      <c r="B59" s="108"/>
      <c r="C59" s="108"/>
      <c r="D59" s="124"/>
      <c r="E59" s="108"/>
      <c r="F59" s="109"/>
      <c r="G59" s="109"/>
      <c r="H59" s="30"/>
      <c r="I59" s="109"/>
      <c r="J59" s="125"/>
      <c r="K59" s="100"/>
      <c r="L59" s="101"/>
      <c r="M59" s="100"/>
      <c r="N59" s="101"/>
      <c r="O59" s="126"/>
      <c r="P59" s="101"/>
      <c r="Q59" s="111"/>
      <c r="R59" s="135"/>
      <c r="S59" s="22"/>
    </row>
    <row r="60" spans="1:19" s="23" customFormat="1" ht="9" customHeight="1">
      <c r="A60" s="108"/>
      <c r="B60" s="108"/>
      <c r="C60" s="108"/>
      <c r="D60" s="124"/>
      <c r="E60" s="108"/>
      <c r="F60" s="109"/>
      <c r="G60" s="109"/>
      <c r="H60" s="30"/>
      <c r="I60" s="109"/>
      <c r="J60" s="125"/>
      <c r="K60" s="100"/>
      <c r="L60" s="101"/>
      <c r="M60" s="100"/>
      <c r="N60" s="101"/>
      <c r="O60" s="126"/>
      <c r="P60" s="101"/>
      <c r="Q60" s="111"/>
      <c r="R60" s="135"/>
      <c r="S60" s="22"/>
    </row>
    <row r="61" spans="1:19" s="23" customFormat="1" ht="9" customHeight="1">
      <c r="A61" s="108"/>
      <c r="B61" s="108"/>
      <c r="C61" s="108"/>
      <c r="D61" s="124"/>
      <c r="E61" s="108"/>
      <c r="F61" s="109"/>
      <c r="G61" s="109"/>
      <c r="H61" s="30"/>
      <c r="I61" s="109"/>
      <c r="J61" s="125"/>
      <c r="K61" s="100"/>
      <c r="L61" s="101"/>
      <c r="M61" s="100"/>
      <c r="N61" s="101"/>
      <c r="O61" s="126"/>
      <c r="P61" s="101"/>
      <c r="Q61" s="111"/>
      <c r="R61" s="135"/>
      <c r="S61" s="22"/>
    </row>
    <row r="62" spans="1:19" s="23" customFormat="1" ht="9" customHeight="1">
      <c r="A62" s="108"/>
      <c r="B62" s="108"/>
      <c r="C62" s="108"/>
      <c r="D62" s="124"/>
      <c r="E62" s="108"/>
      <c r="F62" s="109"/>
      <c r="G62" s="109"/>
      <c r="H62" s="30"/>
      <c r="I62" s="109"/>
      <c r="J62" s="125"/>
      <c r="K62" s="100"/>
      <c r="L62" s="101"/>
      <c r="M62" s="100"/>
      <c r="N62" s="101"/>
      <c r="O62" s="126"/>
      <c r="P62" s="101"/>
      <c r="Q62" s="111"/>
      <c r="R62" s="135"/>
      <c r="S62" s="22"/>
    </row>
    <row r="63" spans="1:19" s="23" customFormat="1" ht="9" customHeight="1">
      <c r="A63" s="108"/>
      <c r="B63" s="108"/>
      <c r="C63" s="108"/>
      <c r="D63" s="124"/>
      <c r="E63" s="108"/>
      <c r="F63" s="109"/>
      <c r="G63" s="109"/>
      <c r="H63" s="30"/>
      <c r="I63" s="109"/>
      <c r="J63" s="125"/>
      <c r="K63" s="100"/>
      <c r="L63" s="101"/>
      <c r="M63" s="100"/>
      <c r="N63" s="101"/>
      <c r="O63" s="126"/>
      <c r="P63" s="101"/>
      <c r="Q63" s="111"/>
      <c r="R63" s="135"/>
      <c r="S63" s="22"/>
    </row>
    <row r="64" spans="1:19" s="23" customFormat="1" ht="9" customHeight="1">
      <c r="A64" s="108"/>
      <c r="B64" s="108"/>
      <c r="C64" s="108"/>
      <c r="D64" s="124"/>
      <c r="E64" s="108"/>
      <c r="F64" s="109"/>
      <c r="G64" s="109"/>
      <c r="H64" s="30"/>
      <c r="I64" s="109"/>
      <c r="J64" s="125"/>
      <c r="K64" s="100"/>
      <c r="L64" s="101"/>
      <c r="M64" s="100"/>
      <c r="N64" s="101"/>
      <c r="O64" s="126"/>
      <c r="P64" s="101"/>
      <c r="Q64" s="111"/>
      <c r="R64" s="135"/>
      <c r="S64" s="22"/>
    </row>
    <row r="65" spans="1:19" s="23" customFormat="1" ht="9" customHeight="1">
      <c r="A65" s="108"/>
      <c r="B65" s="108"/>
      <c r="C65" s="108"/>
      <c r="D65" s="124"/>
      <c r="E65" s="108"/>
      <c r="F65" s="109"/>
      <c r="G65" s="109"/>
      <c r="H65" s="30"/>
      <c r="I65" s="109"/>
      <c r="J65" s="125"/>
      <c r="K65" s="100"/>
      <c r="L65" s="101"/>
      <c r="M65" s="100"/>
      <c r="N65" s="101"/>
      <c r="O65" s="126"/>
      <c r="P65" s="101"/>
      <c r="Q65" s="111"/>
      <c r="R65" s="135"/>
      <c r="S65" s="22"/>
    </row>
    <row r="66" spans="1:19" s="23" customFormat="1" ht="9" customHeight="1">
      <c r="A66" s="108"/>
      <c r="B66" s="108"/>
      <c r="C66" s="108"/>
      <c r="D66" s="124"/>
      <c r="E66" s="108"/>
      <c r="F66" s="109"/>
      <c r="G66" s="109"/>
      <c r="H66" s="30"/>
      <c r="I66" s="109"/>
      <c r="J66" s="125"/>
      <c r="K66" s="100"/>
      <c r="L66" s="101"/>
      <c r="M66" s="100"/>
      <c r="N66" s="101"/>
      <c r="O66" s="126"/>
      <c r="P66" s="101"/>
      <c r="Q66" s="111"/>
      <c r="R66" s="135"/>
      <c r="S66" s="22"/>
    </row>
    <row r="67" spans="1:19" s="23" customFormat="1" ht="9" customHeight="1">
      <c r="A67" s="108"/>
      <c r="B67" s="108"/>
      <c r="C67" s="108"/>
      <c r="D67" s="124"/>
      <c r="E67" s="108"/>
      <c r="F67" s="109"/>
      <c r="G67" s="109"/>
      <c r="H67" s="30"/>
      <c r="I67" s="109"/>
      <c r="J67" s="125"/>
      <c r="K67" s="100"/>
      <c r="L67" s="101"/>
      <c r="M67" s="100"/>
      <c r="N67" s="101"/>
      <c r="O67" s="126"/>
      <c r="P67" s="101"/>
      <c r="Q67" s="111"/>
      <c r="R67" s="135"/>
      <c r="S67" s="22"/>
    </row>
    <row r="68" spans="1:19" s="23" customFormat="1" ht="9" customHeight="1">
      <c r="A68" s="108"/>
      <c r="B68" s="108"/>
      <c r="C68" s="108"/>
      <c r="D68" s="124"/>
      <c r="E68" s="108"/>
      <c r="F68" s="109"/>
      <c r="G68" s="109"/>
      <c r="H68" s="30"/>
      <c r="I68" s="109"/>
      <c r="J68" s="125"/>
      <c r="K68" s="100"/>
      <c r="L68" s="101"/>
      <c r="M68" s="100"/>
      <c r="N68" s="101"/>
      <c r="O68" s="126"/>
      <c r="P68" s="101"/>
      <c r="Q68" s="111"/>
      <c r="R68" s="135"/>
      <c r="S68" s="22"/>
    </row>
    <row r="69" spans="1:19" s="23" customFormat="1" ht="9" customHeight="1">
      <c r="A69" s="24"/>
      <c r="B69" s="26"/>
      <c r="C69" s="26"/>
      <c r="D69" s="136"/>
      <c r="E69" s="26"/>
      <c r="F69" s="137"/>
      <c r="G69" s="137"/>
      <c r="H69" s="138"/>
      <c r="I69" s="137"/>
      <c r="J69" s="139"/>
      <c r="K69" s="20"/>
      <c r="L69" s="21"/>
      <c r="M69" s="20"/>
      <c r="N69" s="21"/>
      <c r="O69" s="20"/>
      <c r="P69" s="21"/>
      <c r="Q69" s="20"/>
      <c r="R69" s="21"/>
      <c r="S69" s="22"/>
    </row>
    <row r="70" spans="1:19" s="30" customFormat="1" ht="6" customHeight="1">
      <c r="A70" s="24"/>
      <c r="B70" s="26"/>
      <c r="C70" s="26"/>
      <c r="D70" s="136"/>
      <c r="E70" s="26"/>
      <c r="F70" s="137"/>
      <c r="G70" s="137"/>
      <c r="H70" s="138"/>
      <c r="I70" s="137"/>
      <c r="J70" s="139"/>
      <c r="K70" s="20"/>
      <c r="L70" s="21"/>
      <c r="M70" s="27"/>
      <c r="N70" s="28"/>
      <c r="O70" s="27"/>
      <c r="P70" s="28"/>
      <c r="Q70" s="27"/>
      <c r="R70" s="28"/>
      <c r="S70" s="29"/>
    </row>
    <row r="71" spans="1:18" s="40" customFormat="1" ht="10.5" customHeight="1">
      <c r="A71" s="31" t="s">
        <v>15</v>
      </c>
      <c r="B71" s="32"/>
      <c r="C71" s="140"/>
      <c r="D71" s="33" t="s">
        <v>22</v>
      </c>
      <c r="E71" s="290"/>
      <c r="F71" s="34" t="s">
        <v>33</v>
      </c>
      <c r="G71" s="34"/>
      <c r="H71" s="34"/>
      <c r="I71" s="141"/>
      <c r="J71" s="34" t="s">
        <v>22</v>
      </c>
      <c r="K71" s="34" t="s">
        <v>34</v>
      </c>
      <c r="L71" s="35"/>
      <c r="M71" s="34" t="s">
        <v>35</v>
      </c>
      <c r="N71" s="36"/>
      <c r="O71" s="37" t="s">
        <v>36</v>
      </c>
      <c r="P71" s="37"/>
      <c r="Q71" s="38"/>
      <c r="R71" s="39"/>
    </row>
    <row r="72" spans="1:18" s="40" customFormat="1" ht="9" customHeight="1">
      <c r="A72" s="142" t="s">
        <v>37</v>
      </c>
      <c r="B72" s="143"/>
      <c r="C72" s="144"/>
      <c r="D72" s="145">
        <v>1</v>
      </c>
      <c r="E72" s="145"/>
      <c r="F72" s="41">
        <f>IF(D72&gt;$R$79,,UPPER(VLOOKUP(D72,'[1]1D ELO (2)'!$A$7:$L$23,2)))</f>
        <v>0</v>
      </c>
      <c r="G72" s="42"/>
      <c r="H72" s="42"/>
      <c r="I72" s="147"/>
      <c r="J72" s="148" t="s">
        <v>23</v>
      </c>
      <c r="K72" s="143"/>
      <c r="L72" s="149"/>
      <c r="M72" s="143"/>
      <c r="N72" s="150"/>
      <c r="O72" s="151" t="s">
        <v>38</v>
      </c>
      <c r="P72" s="152"/>
      <c r="Q72" s="152"/>
      <c r="R72" s="153"/>
    </row>
    <row r="73" spans="1:18" s="40" customFormat="1" ht="9" customHeight="1">
      <c r="A73" s="154" t="s">
        <v>39</v>
      </c>
      <c r="B73" s="155"/>
      <c r="C73" s="156"/>
      <c r="D73" s="145"/>
      <c r="E73" s="145"/>
      <c r="F73" s="41">
        <f>IF(D72&gt;$R$79,,UPPER(VLOOKUP(D72,'[1]1D ELO (2)'!$A$7:$L$23,8)))</f>
        <v>0</v>
      </c>
      <c r="G73" s="42"/>
      <c r="H73" s="42"/>
      <c r="I73" s="147"/>
      <c r="J73" s="148"/>
      <c r="K73" s="143"/>
      <c r="L73" s="149"/>
      <c r="M73" s="143"/>
      <c r="N73" s="150"/>
      <c r="O73" s="155"/>
      <c r="P73" s="157"/>
      <c r="Q73" s="155"/>
      <c r="R73" s="158"/>
    </row>
    <row r="74" spans="1:18" s="40" customFormat="1" ht="9" customHeight="1">
      <c r="A74" s="45"/>
      <c r="B74" s="46"/>
      <c r="C74" s="47"/>
      <c r="D74" s="145">
        <v>2</v>
      </c>
      <c r="E74" s="16"/>
      <c r="F74" s="41">
        <f>IF(D74&gt;$R$79,,UPPER(VLOOKUP(D74,'[1]1D ELO (2)'!$A$7:$L$23,2)))</f>
        <v>0</v>
      </c>
      <c r="G74" s="42"/>
      <c r="H74" s="42"/>
      <c r="I74" s="147"/>
      <c r="J74" s="148" t="s">
        <v>24</v>
      </c>
      <c r="K74" s="143"/>
      <c r="L74" s="149"/>
      <c r="M74" s="143"/>
      <c r="N74" s="150"/>
      <c r="O74" s="151" t="s">
        <v>26</v>
      </c>
      <c r="P74" s="152"/>
      <c r="Q74" s="152"/>
      <c r="R74" s="153"/>
    </row>
    <row r="75" spans="1:18" s="40" customFormat="1" ht="9" customHeight="1">
      <c r="A75" s="48"/>
      <c r="B75" s="15"/>
      <c r="C75" s="49"/>
      <c r="D75" s="159"/>
      <c r="E75" s="16"/>
      <c r="F75" s="44">
        <f>IF(D74&gt;$R$79,,UPPER(VLOOKUP(D74,'[1]1D ELO (2)'!$A$7:$L$23,8)))</f>
        <v>0</v>
      </c>
      <c r="G75" s="43"/>
      <c r="H75" s="43"/>
      <c r="I75" s="160"/>
      <c r="J75" s="148"/>
      <c r="K75" s="143"/>
      <c r="L75" s="149"/>
      <c r="M75" s="143"/>
      <c r="N75" s="150"/>
      <c r="O75" s="143"/>
      <c r="P75" s="149"/>
      <c r="Q75" s="143"/>
      <c r="R75" s="150"/>
    </row>
    <row r="76" spans="1:18" s="40" customFormat="1" ht="9" customHeight="1">
      <c r="A76" s="50"/>
      <c r="B76" s="51"/>
      <c r="C76" s="161"/>
      <c r="D76" s="16"/>
      <c r="E76" s="291"/>
      <c r="F76" s="162"/>
      <c r="G76" s="53"/>
      <c r="H76" s="53"/>
      <c r="I76" s="163"/>
      <c r="J76" s="148" t="s">
        <v>25</v>
      </c>
      <c r="K76" s="143"/>
      <c r="L76" s="149"/>
      <c r="M76" s="143"/>
      <c r="N76" s="150"/>
      <c r="O76" s="155"/>
      <c r="P76" s="157"/>
      <c r="Q76" s="155"/>
      <c r="R76" s="158"/>
    </row>
    <row r="77" spans="1:18" s="40" customFormat="1" ht="9" customHeight="1">
      <c r="A77" s="52"/>
      <c r="B77" s="53"/>
      <c r="C77" s="49"/>
      <c r="D77" s="16"/>
      <c r="E77" s="16"/>
      <c r="F77" s="162"/>
      <c r="G77" s="53"/>
      <c r="H77" s="53"/>
      <c r="I77" s="163"/>
      <c r="J77" s="148"/>
      <c r="K77" s="143"/>
      <c r="L77" s="149"/>
      <c r="M77" s="143"/>
      <c r="N77" s="150"/>
      <c r="O77" s="151" t="s">
        <v>28</v>
      </c>
      <c r="P77" s="152"/>
      <c r="Q77" s="152"/>
      <c r="R77" s="153"/>
    </row>
    <row r="78" spans="1:18" s="40" customFormat="1" ht="9" customHeight="1">
      <c r="A78" s="52"/>
      <c r="B78" s="53"/>
      <c r="C78" s="55"/>
      <c r="D78" s="16"/>
      <c r="E78" s="84"/>
      <c r="F78" s="162"/>
      <c r="G78" s="53"/>
      <c r="H78" s="53"/>
      <c r="I78" s="163"/>
      <c r="J78" s="148" t="s">
        <v>27</v>
      </c>
      <c r="K78" s="143"/>
      <c r="L78" s="149"/>
      <c r="M78" s="143"/>
      <c r="N78" s="150"/>
      <c r="O78" s="143"/>
      <c r="P78" s="149"/>
      <c r="Q78" s="143"/>
      <c r="R78" s="150"/>
    </row>
    <row r="79" spans="1:18" s="40" customFormat="1" ht="9" customHeight="1">
      <c r="A79" s="56"/>
      <c r="B79" s="57"/>
      <c r="C79" s="59"/>
      <c r="D79" s="164"/>
      <c r="E79" s="292"/>
      <c r="F79" s="165"/>
      <c r="G79" s="57"/>
      <c r="H79" s="57"/>
      <c r="I79" s="166"/>
      <c r="J79" s="167"/>
      <c r="K79" s="155"/>
      <c r="L79" s="157"/>
      <c r="M79" s="155"/>
      <c r="N79" s="158"/>
      <c r="O79" s="155" t="str">
        <f>R4</f>
        <v>Zuborné Pázmándy Katalin</v>
      </c>
      <c r="P79" s="157"/>
      <c r="Q79" s="155"/>
      <c r="R79" s="168">
        <f>MIN(4,'[1]1D ELO (2)'!$P$5)</f>
        <v>0</v>
      </c>
    </row>
    <row r="80" ht="15.75" customHeight="1"/>
    <row r="81" ht="9" customHeight="1"/>
  </sheetData>
  <sheetProtection/>
  <mergeCells count="1">
    <mergeCell ref="A4:C4"/>
  </mergeCells>
  <conditionalFormatting sqref="I10 K30 M22 I34 I26 I18 K14 O38:O68">
    <cfRule type="expression" priority="8" dxfId="32" stopIfTrue="1">
      <formula>AND($O$1="CU",I10="Umpire")</formula>
    </cfRule>
    <cfRule type="expression" priority="9" dxfId="33" stopIfTrue="1">
      <formula>AND($O$1="CU",I10&lt;&gt;"Umpire",J10&lt;&gt;"")</formula>
    </cfRule>
    <cfRule type="expression" priority="10" dxfId="34" stopIfTrue="1">
      <formula>AND($O$1="CU",I10&lt;&gt;"Umpire")</formula>
    </cfRule>
  </conditionalFormatting>
  <conditionalFormatting sqref="M13 M29 K17 K25 O21 K33 Q37 K9">
    <cfRule type="expression" priority="6" dxfId="35" stopIfTrue="1">
      <formula>J10="as"</formula>
    </cfRule>
    <cfRule type="expression" priority="7" dxfId="35" stopIfTrue="1">
      <formula>J10="bs"</formula>
    </cfRule>
  </conditionalFormatting>
  <conditionalFormatting sqref="M14 M30 K18 K26 O22 K34 K10 Q38:Q68">
    <cfRule type="expression" priority="4" dxfId="35" stopIfTrue="1">
      <formula>J10="as"</formula>
    </cfRule>
    <cfRule type="expression" priority="5" dxfId="35" stopIfTrue="1">
      <formula>J10="bs"</formula>
    </cfRule>
  </conditionalFormatting>
  <conditionalFormatting sqref="J10 J18 J26 J34 L30 L14 N22">
    <cfRule type="expression" priority="3" dxfId="36" stopIfTrue="1">
      <formula>$O$1="CU"</formula>
    </cfRule>
  </conditionalFormatting>
  <conditionalFormatting sqref="E7:F7 E31:F31 E11:F11 E15:F15 E19:F19 E23:F23 E27:F27 E35:F35">
    <cfRule type="cellIs" priority="2" dxfId="37" operator="equal" stopIfTrue="1">
      <formula>"Bye"</formula>
    </cfRule>
  </conditionalFormatting>
  <conditionalFormatting sqref="D7 D11 D15 D19 D23 D27 D31 D35">
    <cfRule type="cellIs" priority="1" dxfId="38" operator="lessThan" stopIfTrue="1">
      <formula>3</formula>
    </cfRule>
  </conditionalFormatting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9"/>
  <sheetViews>
    <sheetView zoomScalePageLayoutView="0" workbookViewId="0" topLeftCell="A1">
      <selection activeCell="E32" sqref="E32"/>
    </sheetView>
  </sheetViews>
  <sheetFormatPr defaultColWidth="9.140625" defaultRowHeight="15"/>
  <cols>
    <col min="1" max="2" width="3.28125" style="0" customWidth="1"/>
    <col min="3" max="3" width="4.7109375" style="0" customWidth="1"/>
    <col min="4" max="4" width="2.8515625" style="0" customWidth="1"/>
    <col min="5" max="5" width="20.57421875" style="0" customWidth="1"/>
    <col min="6" max="6" width="12.7109375" style="0" customWidth="1"/>
    <col min="7" max="7" width="2.7109375" style="0" customWidth="1"/>
    <col min="8" max="8" width="6.57421875" style="0" customWidth="1"/>
    <col min="9" max="9" width="5.8515625" style="0" customWidth="1"/>
    <col min="10" max="10" width="1.7109375" style="60" customWidth="1"/>
    <col min="11" max="11" width="10.7109375" style="0" customWidth="1"/>
    <col min="12" max="12" width="1.7109375" style="60" customWidth="1"/>
    <col min="13" max="13" width="10.7109375" style="0" customWidth="1"/>
    <col min="14" max="14" width="1.7109375" style="61" customWidth="1"/>
    <col min="15" max="15" width="10.7109375" style="0" customWidth="1"/>
    <col min="16" max="16" width="1.7109375" style="60" customWidth="1"/>
    <col min="17" max="17" width="10.7109375" style="0" customWidth="1"/>
    <col min="18" max="18" width="1.7109375" style="61" customWidth="1"/>
    <col min="20" max="20" width="8.7109375" style="0" customWidth="1"/>
    <col min="21" max="21" width="8.8515625" style="0" hidden="1" customWidth="1"/>
    <col min="22" max="22" width="5.7109375" style="0" customWidth="1"/>
  </cols>
  <sheetData>
    <row r="1" spans="1:18" s="8" customFormat="1" ht="21.75" customHeight="1">
      <c r="A1" s="62" t="str">
        <f>'[1]Altalanos'!$A$6</f>
        <v>Sósótó Erdő Kupa</v>
      </c>
      <c r="B1" s="63"/>
      <c r="I1" s="64"/>
      <c r="J1" s="65"/>
      <c r="K1" s="66" t="s">
        <v>29</v>
      </c>
      <c r="L1" s="66"/>
      <c r="M1" s="67"/>
      <c r="N1" s="65"/>
      <c r="O1" s="65"/>
      <c r="P1" s="65"/>
      <c r="R1" s="65"/>
    </row>
    <row r="2" spans="1:18" s="9" customFormat="1" ht="12.75">
      <c r="A2" s="68" t="s">
        <v>9</v>
      </c>
      <c r="B2" s="69"/>
      <c r="C2" s="69"/>
      <c r="D2" s="69"/>
      <c r="E2" s="69"/>
      <c r="F2" s="70" t="s">
        <v>244</v>
      </c>
      <c r="G2" s="71"/>
      <c r="J2" s="61"/>
      <c r="K2" s="66"/>
      <c r="L2" s="66"/>
      <c r="M2" s="66"/>
      <c r="N2" s="61"/>
      <c r="P2" s="61"/>
      <c r="R2" s="61"/>
    </row>
    <row r="3" spans="1:18" s="13" customFormat="1" ht="10.5" customHeight="1">
      <c r="A3" s="11" t="s">
        <v>10</v>
      </c>
      <c r="B3" s="11"/>
      <c r="C3" s="11"/>
      <c r="D3" s="11"/>
      <c r="E3" s="11"/>
      <c r="F3" s="11"/>
      <c r="G3" s="11" t="s">
        <v>11</v>
      </c>
      <c r="H3" s="11"/>
      <c r="I3" s="11"/>
      <c r="J3" s="72"/>
      <c r="K3" s="10" t="s">
        <v>12</v>
      </c>
      <c r="L3" s="12"/>
      <c r="M3" s="73"/>
      <c r="N3" s="72"/>
      <c r="O3" s="11"/>
      <c r="P3" s="72"/>
      <c r="Q3" s="11"/>
      <c r="R3" s="74" t="s">
        <v>13</v>
      </c>
    </row>
    <row r="4" spans="1:18" s="14" customFormat="1" ht="11.25" customHeight="1" thickBot="1">
      <c r="A4" s="267" t="str">
        <f>'[1]Altalanos'!$A$10</f>
        <v>2020. 06. 19-21.</v>
      </c>
      <c r="B4" s="267"/>
      <c r="C4" s="267"/>
      <c r="D4" s="75"/>
      <c r="E4" s="76"/>
      <c r="F4" s="75"/>
      <c r="G4" s="77" t="str">
        <f>'[1]Altalanos'!$C$10</f>
        <v>Nyíregyháza</v>
      </c>
      <c r="H4" s="78"/>
      <c r="I4" s="75"/>
      <c r="J4" s="79"/>
      <c r="K4" s="80"/>
      <c r="L4" s="81"/>
      <c r="M4" s="82"/>
      <c r="N4" s="79"/>
      <c r="O4" s="75"/>
      <c r="P4" s="79"/>
      <c r="Q4" s="75"/>
      <c r="R4" s="83" t="str">
        <f>'[1]Altalanos'!$E$10</f>
        <v>Zuborné Pázmándy Katalin</v>
      </c>
    </row>
    <row r="5" spans="1:18" s="13" customFormat="1" ht="9.75">
      <c r="A5" s="54"/>
      <c r="B5" s="84" t="s">
        <v>14</v>
      </c>
      <c r="C5" s="85" t="s">
        <v>30</v>
      </c>
      <c r="D5" s="84" t="s">
        <v>16</v>
      </c>
      <c r="E5" s="283" t="s">
        <v>247</v>
      </c>
      <c r="F5" s="86" t="s">
        <v>17</v>
      </c>
      <c r="G5" s="86" t="s">
        <v>18</v>
      </c>
      <c r="H5" s="86"/>
      <c r="I5" s="86" t="s">
        <v>19</v>
      </c>
      <c r="J5" s="86"/>
      <c r="K5" s="84" t="s">
        <v>20</v>
      </c>
      <c r="L5" s="87"/>
      <c r="M5" s="84" t="s">
        <v>7</v>
      </c>
      <c r="N5" s="87"/>
      <c r="O5" s="84" t="s">
        <v>32</v>
      </c>
      <c r="P5" s="87"/>
      <c r="Q5" s="84"/>
      <c r="R5" s="88"/>
    </row>
    <row r="6" spans="1:18" s="18" customFormat="1" ht="12.75" customHeight="1" thickBot="1">
      <c r="A6" s="17"/>
      <c r="B6" s="89"/>
      <c r="C6" s="89"/>
      <c r="D6" s="89"/>
      <c r="E6" s="280">
        <v>140</v>
      </c>
      <c r="F6" s="90" t="s">
        <v>129</v>
      </c>
      <c r="G6" s="90" t="s">
        <v>130</v>
      </c>
      <c r="I6" s="90"/>
      <c r="J6" s="91"/>
      <c r="K6" s="89"/>
      <c r="L6" s="91"/>
      <c r="M6" s="89"/>
      <c r="N6" s="91"/>
      <c r="O6" s="89"/>
      <c r="P6" s="91"/>
      <c r="Q6" s="89"/>
      <c r="R6" s="92"/>
    </row>
    <row r="7" spans="1:21" s="23" customFormat="1" ht="10.5" customHeight="1">
      <c r="A7" s="93">
        <v>1</v>
      </c>
      <c r="B7" s="94">
        <f>IF($D7="","",VLOOKUP($D7,'[1]1D ELO (2)'!$A$7:$P$23,14))</f>
      </c>
      <c r="C7" s="94">
        <f>IF($D7="","",VLOOKUP($D7,'[1]1D ELO (2)'!$A$7:$P$23,15))</f>
      </c>
      <c r="D7" s="95"/>
      <c r="E7" s="281">
        <v>140</v>
      </c>
      <c r="F7" s="97" t="s">
        <v>131</v>
      </c>
      <c r="G7" s="97" t="s">
        <v>56</v>
      </c>
      <c r="H7" s="98"/>
      <c r="I7" s="97">
        <f>IF($D7="","",VLOOKUP($D7,'[1]1D ELO (2)'!$A$7:$P$23,4))</f>
      </c>
      <c r="J7" s="99"/>
      <c r="K7" s="100"/>
      <c r="L7" s="101"/>
      <c r="M7" s="100"/>
      <c r="N7" s="101"/>
      <c r="O7" s="100"/>
      <c r="P7" s="101"/>
      <c r="Q7" s="100"/>
      <c r="R7" s="19"/>
      <c r="S7" s="22"/>
      <c r="U7" s="102" t="e">
        <f>#REF!</f>
        <v>#REF!</v>
      </c>
    </row>
    <row r="8" spans="1:21" s="23" customFormat="1" ht="9" customHeight="1">
      <c r="A8" s="103"/>
      <c r="B8" s="104"/>
      <c r="C8" s="104"/>
      <c r="D8" s="104"/>
      <c r="E8" s="281"/>
      <c r="F8" s="97"/>
      <c r="G8" s="97"/>
      <c r="H8" s="98"/>
      <c r="I8" s="97">
        <f>IF($D7="","",VLOOKUP($D7,'[1]1D ELO (2)'!$A$7:$P$23,10))</f>
      </c>
      <c r="J8" s="105"/>
      <c r="K8" s="106">
        <f>IF(J8="a",F7,IF(J8="b",F9,""))</f>
      </c>
      <c r="L8" s="101"/>
      <c r="M8" s="100"/>
      <c r="N8" s="101"/>
      <c r="O8" s="100"/>
      <c r="P8" s="101"/>
      <c r="Q8" s="100"/>
      <c r="R8" s="19"/>
      <c r="S8" s="22"/>
      <c r="U8" s="107" t="e">
        <f>#REF!</f>
        <v>#REF!</v>
      </c>
    </row>
    <row r="9" spans="1:21" s="23" customFormat="1" ht="9" customHeight="1">
      <c r="A9" s="103"/>
      <c r="B9" s="108"/>
      <c r="C9" s="108"/>
      <c r="D9" s="108"/>
      <c r="E9" s="282"/>
      <c r="F9" s="109"/>
      <c r="G9" s="109"/>
      <c r="H9" s="30"/>
      <c r="I9" s="109"/>
      <c r="J9" s="110"/>
      <c r="K9" s="111" t="s">
        <v>129</v>
      </c>
      <c r="L9" s="112"/>
      <c r="M9" s="100"/>
      <c r="N9" s="101"/>
      <c r="O9" s="100"/>
      <c r="P9" s="101"/>
      <c r="Q9" s="100"/>
      <c r="R9" s="19"/>
      <c r="S9" s="22"/>
      <c r="U9" s="107" t="e">
        <f>#REF!</f>
        <v>#REF!</v>
      </c>
    </row>
    <row r="10" spans="1:21" s="23" customFormat="1" ht="9" customHeight="1">
      <c r="A10" s="103"/>
      <c r="B10" s="108"/>
      <c r="C10" s="108"/>
      <c r="D10" s="108"/>
      <c r="E10" s="282"/>
      <c r="F10" s="109"/>
      <c r="G10" s="109"/>
      <c r="H10" s="113"/>
      <c r="I10" s="114" t="s">
        <v>21</v>
      </c>
      <c r="J10" s="25"/>
      <c r="K10" s="115" t="s">
        <v>131</v>
      </c>
      <c r="L10" s="116"/>
      <c r="M10" s="100"/>
      <c r="N10" s="101"/>
      <c r="O10" s="100"/>
      <c r="P10" s="101"/>
      <c r="Q10" s="100"/>
      <c r="R10" s="19"/>
      <c r="S10" s="22"/>
      <c r="U10" s="107" t="e">
        <f>#REF!</f>
        <v>#REF!</v>
      </c>
    </row>
    <row r="11" spans="1:21" s="23" customFormat="1" ht="9" customHeight="1">
      <c r="A11" s="103">
        <v>2</v>
      </c>
      <c r="B11" s="94">
        <f>IF($D11="","",VLOOKUP($D11,'[1]1D ELO (2)'!$A$7:$P$23,14))</f>
      </c>
      <c r="C11" s="94">
        <f>IF($D11="","",VLOOKUP($D11,'[1]1D ELO (2)'!$A$7:$P$23,15))</f>
      </c>
      <c r="D11" s="95"/>
      <c r="E11" s="281"/>
      <c r="F11" s="117"/>
      <c r="G11" s="117"/>
      <c r="H11" s="118"/>
      <c r="I11" s="117"/>
      <c r="J11" s="119"/>
      <c r="K11" s="100"/>
      <c r="L11" s="120"/>
      <c r="M11" s="121"/>
      <c r="N11" s="112"/>
      <c r="O11" s="100"/>
      <c r="P11" s="101"/>
      <c r="Q11" s="100"/>
      <c r="R11" s="19"/>
      <c r="S11" s="22"/>
      <c r="U11" s="107" t="e">
        <f>#REF!</f>
        <v>#REF!</v>
      </c>
    </row>
    <row r="12" spans="1:21" s="23" customFormat="1" ht="9" customHeight="1">
      <c r="A12" s="103"/>
      <c r="B12" s="104"/>
      <c r="C12" s="104"/>
      <c r="D12" s="104"/>
      <c r="E12" s="281"/>
      <c r="F12" s="117"/>
      <c r="G12" s="117"/>
      <c r="H12" s="118"/>
      <c r="I12" s="117"/>
      <c r="J12" s="105"/>
      <c r="K12" s="100"/>
      <c r="L12" s="120"/>
      <c r="M12" s="122"/>
      <c r="N12" s="123"/>
      <c r="O12" s="100"/>
      <c r="P12" s="101"/>
      <c r="Q12" s="100"/>
      <c r="R12" s="19"/>
      <c r="S12" s="22"/>
      <c r="U12" s="107" t="e">
        <f>#REF!</f>
        <v>#REF!</v>
      </c>
    </row>
    <row r="13" spans="1:21" s="23" customFormat="1" ht="9" customHeight="1">
      <c r="A13" s="103"/>
      <c r="B13" s="108"/>
      <c r="C13" s="108"/>
      <c r="D13" s="124"/>
      <c r="E13" s="282"/>
      <c r="F13" s="109"/>
      <c r="G13" s="109"/>
      <c r="H13" s="113"/>
      <c r="I13" s="109"/>
      <c r="J13" s="125"/>
      <c r="K13" s="100"/>
      <c r="L13" s="110"/>
      <c r="M13" s="111" t="s">
        <v>129</v>
      </c>
      <c r="N13" s="101"/>
      <c r="O13" s="100"/>
      <c r="P13" s="101"/>
      <c r="Q13" s="100"/>
      <c r="R13" s="19"/>
      <c r="S13" s="22"/>
      <c r="U13" s="107" t="e">
        <f>#REF!</f>
        <v>#REF!</v>
      </c>
    </row>
    <row r="14" spans="1:21" s="23" customFormat="1" ht="9" customHeight="1">
      <c r="A14" s="103"/>
      <c r="B14" s="108"/>
      <c r="C14" s="108"/>
      <c r="D14" s="124"/>
      <c r="E14" s="282">
        <v>90</v>
      </c>
      <c r="F14" s="109" t="s">
        <v>132</v>
      </c>
      <c r="G14" s="109" t="s">
        <v>110</v>
      </c>
      <c r="H14" s="113"/>
      <c r="I14" s="109"/>
      <c r="J14" s="125"/>
      <c r="K14" s="126" t="s">
        <v>21</v>
      </c>
      <c r="L14" s="25"/>
      <c r="M14" s="115" t="s">
        <v>131</v>
      </c>
      <c r="N14" s="116"/>
      <c r="O14" s="100"/>
      <c r="P14" s="101"/>
      <c r="Q14" s="100"/>
      <c r="R14" s="19"/>
      <c r="S14" s="22"/>
      <c r="U14" s="107" t="e">
        <f>#REF!</f>
        <v>#REF!</v>
      </c>
    </row>
    <row r="15" spans="1:21" s="23" customFormat="1" ht="9" customHeight="1">
      <c r="A15" s="127">
        <v>3</v>
      </c>
      <c r="B15" s="94">
        <f>IF($D15="","",VLOOKUP($D15,'[1]1D ELO (2)'!$A$7:$P$23,14))</f>
      </c>
      <c r="C15" s="94">
        <f>IF($D15="","",VLOOKUP($D15,'[1]1D ELO (2)'!$A$7:$P$23,15))</f>
      </c>
      <c r="D15" s="95"/>
      <c r="E15" s="281">
        <v>90</v>
      </c>
      <c r="F15" s="117" t="s">
        <v>133</v>
      </c>
      <c r="G15" s="117" t="s">
        <v>82</v>
      </c>
      <c r="H15" s="118"/>
      <c r="I15" s="117"/>
      <c r="J15" s="99"/>
      <c r="K15" s="100"/>
      <c r="L15" s="120"/>
      <c r="M15" s="108" t="s">
        <v>100</v>
      </c>
      <c r="N15" s="120"/>
      <c r="O15" s="121"/>
      <c r="P15" s="101"/>
      <c r="Q15" s="100"/>
      <c r="R15" s="19"/>
      <c r="S15" s="22"/>
      <c r="U15" s="107" t="e">
        <f>#REF!</f>
        <v>#REF!</v>
      </c>
    </row>
    <row r="16" spans="1:21" s="23" customFormat="1" ht="9" customHeight="1" thickBot="1">
      <c r="A16" s="103"/>
      <c r="B16" s="104"/>
      <c r="C16" s="104"/>
      <c r="D16" s="104"/>
      <c r="E16" s="281"/>
      <c r="F16" s="117"/>
      <c r="G16" s="117"/>
      <c r="H16" s="118"/>
      <c r="I16" s="117"/>
      <c r="J16" s="105"/>
      <c r="K16" s="106"/>
      <c r="L16" s="120"/>
      <c r="M16" s="100"/>
      <c r="N16" s="120"/>
      <c r="O16" s="100"/>
      <c r="P16" s="101"/>
      <c r="Q16" s="100"/>
      <c r="R16" s="19"/>
      <c r="S16" s="22"/>
      <c r="U16" s="128" t="e">
        <f>#REF!</f>
        <v>#REF!</v>
      </c>
    </row>
    <row r="17" spans="1:19" s="23" customFormat="1" ht="9" customHeight="1">
      <c r="A17" s="103"/>
      <c r="B17" s="108"/>
      <c r="C17" s="108"/>
      <c r="D17" s="124"/>
      <c r="E17" s="282"/>
      <c r="F17" s="109"/>
      <c r="G17" s="109"/>
      <c r="H17" s="113"/>
      <c r="I17" s="109"/>
      <c r="J17" s="110"/>
      <c r="K17" s="111" t="s">
        <v>132</v>
      </c>
      <c r="L17" s="129"/>
      <c r="M17" s="100"/>
      <c r="N17" s="120"/>
      <c r="O17" s="100"/>
      <c r="P17" s="101"/>
      <c r="Q17" s="100"/>
      <c r="R17" s="19"/>
      <c r="S17" s="22"/>
    </row>
    <row r="18" spans="1:19" s="23" customFormat="1" ht="9" customHeight="1">
      <c r="A18" s="103"/>
      <c r="B18" s="108"/>
      <c r="C18" s="108"/>
      <c r="D18" s="124"/>
      <c r="E18" s="282">
        <v>60</v>
      </c>
      <c r="F18" s="109" t="s">
        <v>53</v>
      </c>
      <c r="G18" s="109" t="s">
        <v>44</v>
      </c>
      <c r="H18" s="113"/>
      <c r="I18" s="114"/>
      <c r="J18" s="25"/>
      <c r="K18" s="115" t="s">
        <v>133</v>
      </c>
      <c r="L18" s="105"/>
      <c r="M18" s="100"/>
      <c r="N18" s="120"/>
      <c r="O18" s="100"/>
      <c r="P18" s="101"/>
      <c r="Q18" s="100"/>
      <c r="R18" s="19"/>
      <c r="S18" s="22"/>
    </row>
    <row r="19" spans="1:19" s="23" customFormat="1" ht="9" customHeight="1">
      <c r="A19" s="103">
        <v>4</v>
      </c>
      <c r="B19" s="94">
        <f>IF($D19="","",VLOOKUP($D19,'[1]1D ELO (2)'!$A$7:$P$23,14))</f>
      </c>
      <c r="C19" s="94">
        <f>IF($D19="","",VLOOKUP($D19,'[1]1D ELO (2)'!$A$7:$P$23,15))</f>
      </c>
      <c r="D19" s="95"/>
      <c r="E19" s="281">
        <v>60</v>
      </c>
      <c r="F19" s="117" t="s">
        <v>134</v>
      </c>
      <c r="G19" s="117" t="s">
        <v>135</v>
      </c>
      <c r="H19" s="118"/>
      <c r="I19" s="117"/>
      <c r="J19" s="119"/>
      <c r="K19" s="100" t="s">
        <v>145</v>
      </c>
      <c r="L19" s="101"/>
      <c r="M19" s="121"/>
      <c r="N19" s="129"/>
      <c r="O19" s="100"/>
      <c r="P19" s="101"/>
      <c r="Q19" s="100"/>
      <c r="R19" s="19"/>
      <c r="S19" s="22"/>
    </row>
    <row r="20" spans="1:19" s="23" customFormat="1" ht="9" customHeight="1">
      <c r="A20" s="103"/>
      <c r="B20" s="104"/>
      <c r="C20" s="104"/>
      <c r="D20" s="104"/>
      <c r="E20" s="281"/>
      <c r="F20" s="117"/>
      <c r="G20" s="117"/>
      <c r="H20" s="118"/>
      <c r="I20" s="117"/>
      <c r="J20" s="105"/>
      <c r="K20" s="100"/>
      <c r="L20" s="101"/>
      <c r="M20" s="122"/>
      <c r="N20" s="130"/>
      <c r="O20" s="100"/>
      <c r="P20" s="101"/>
      <c r="Q20" s="100"/>
      <c r="R20" s="19"/>
      <c r="S20" s="22"/>
    </row>
    <row r="21" spans="1:19" s="23" customFormat="1" ht="9" customHeight="1">
      <c r="A21" s="103"/>
      <c r="B21" s="108"/>
      <c r="C21" s="108"/>
      <c r="D21" s="108"/>
      <c r="E21" s="282"/>
      <c r="F21" s="109"/>
      <c r="G21" s="109"/>
      <c r="H21" s="113"/>
      <c r="I21" s="109"/>
      <c r="J21" s="125"/>
      <c r="K21" s="100"/>
      <c r="L21" s="101"/>
      <c r="M21" s="100"/>
      <c r="N21" s="110"/>
      <c r="O21" s="111" t="s">
        <v>142</v>
      </c>
      <c r="P21" s="101"/>
      <c r="Q21" s="100"/>
      <c r="R21" s="19"/>
      <c r="S21" s="22"/>
    </row>
    <row r="22" spans="1:19" s="23" customFormat="1" ht="9" customHeight="1">
      <c r="A22" s="103"/>
      <c r="B22" s="108"/>
      <c r="C22" s="108"/>
      <c r="D22" s="108"/>
      <c r="E22" s="282">
        <v>60</v>
      </c>
      <c r="F22" s="109" t="s">
        <v>50</v>
      </c>
      <c r="G22" s="109" t="s">
        <v>89</v>
      </c>
      <c r="H22" s="113"/>
      <c r="I22" s="109"/>
      <c r="J22" s="125"/>
      <c r="K22" s="100"/>
      <c r="L22" s="101"/>
      <c r="M22" s="126"/>
      <c r="N22" s="25"/>
      <c r="O22" s="115" t="s">
        <v>143</v>
      </c>
      <c r="P22" s="116"/>
      <c r="Q22" s="100"/>
      <c r="R22" s="19"/>
      <c r="S22" s="22"/>
    </row>
    <row r="23" spans="1:19" s="23" customFormat="1" ht="9" customHeight="1">
      <c r="A23" s="103">
        <v>5</v>
      </c>
      <c r="B23" s="94">
        <f>IF($D23="","",VLOOKUP($D23,'[1]1D ELO (2)'!$A$7:$P$23,14))</f>
      </c>
      <c r="C23" s="94">
        <f>IF($D23="","",VLOOKUP($D23,'[1]1D ELO (2)'!$A$7:$P$23,15))</f>
      </c>
      <c r="D23" s="95"/>
      <c r="E23" s="281">
        <v>60</v>
      </c>
      <c r="F23" s="117" t="s">
        <v>136</v>
      </c>
      <c r="G23" s="117" t="s">
        <v>137</v>
      </c>
      <c r="H23" s="118"/>
      <c r="I23" s="117"/>
      <c r="J23" s="99"/>
      <c r="K23" s="100"/>
      <c r="L23" s="101"/>
      <c r="M23" s="100"/>
      <c r="N23" s="120"/>
      <c r="O23" s="100" t="s">
        <v>147</v>
      </c>
      <c r="P23" s="131"/>
      <c r="Q23" s="100"/>
      <c r="R23" s="19"/>
      <c r="S23" s="22"/>
    </row>
    <row r="24" spans="1:19" s="23" customFormat="1" ht="9" customHeight="1">
      <c r="A24" s="103"/>
      <c r="B24" s="104"/>
      <c r="C24" s="104"/>
      <c r="D24" s="104"/>
      <c r="E24" s="281"/>
      <c r="F24" s="117"/>
      <c r="G24" s="117"/>
      <c r="H24" s="118"/>
      <c r="I24" s="117"/>
      <c r="J24" s="105"/>
      <c r="K24" s="106"/>
      <c r="L24" s="101"/>
      <c r="M24" s="100"/>
      <c r="N24" s="120"/>
      <c r="O24" s="100"/>
      <c r="P24" s="101"/>
      <c r="Q24" s="100"/>
      <c r="R24" s="19"/>
      <c r="S24" s="22"/>
    </row>
    <row r="25" spans="1:19" s="23" customFormat="1" ht="9" customHeight="1">
      <c r="A25" s="103"/>
      <c r="B25" s="108"/>
      <c r="C25" s="108"/>
      <c r="D25" s="108"/>
      <c r="E25" s="282"/>
      <c r="F25" s="109"/>
      <c r="G25" s="109"/>
      <c r="H25" s="113"/>
      <c r="I25" s="109"/>
      <c r="J25" s="110"/>
      <c r="K25" s="111" t="s">
        <v>146</v>
      </c>
      <c r="L25" s="112"/>
      <c r="M25" s="100"/>
      <c r="N25" s="120"/>
      <c r="O25" s="100"/>
      <c r="P25" s="101"/>
      <c r="Q25" s="100"/>
      <c r="R25" s="19"/>
      <c r="S25" s="22"/>
    </row>
    <row r="26" spans="1:19" s="23" customFormat="1" ht="9" customHeight="1">
      <c r="A26" s="103"/>
      <c r="B26" s="108"/>
      <c r="C26" s="108"/>
      <c r="D26" s="108"/>
      <c r="E26" s="282">
        <v>90</v>
      </c>
      <c r="F26" s="109" t="s">
        <v>138</v>
      </c>
      <c r="G26" s="109" t="s">
        <v>44</v>
      </c>
      <c r="H26" s="113"/>
      <c r="I26" s="114"/>
      <c r="J26" s="25"/>
      <c r="K26" s="115" t="s">
        <v>139</v>
      </c>
      <c r="L26" s="116"/>
      <c r="M26" s="100"/>
      <c r="N26" s="120"/>
      <c r="O26" s="100"/>
      <c r="P26" s="101"/>
      <c r="Q26" s="100"/>
      <c r="R26" s="19"/>
      <c r="S26" s="22"/>
    </row>
    <row r="27" spans="1:19" s="23" customFormat="1" ht="9" customHeight="1">
      <c r="A27" s="103">
        <v>6</v>
      </c>
      <c r="B27" s="94">
        <f>IF($D27="","",VLOOKUP($D27,'[1]1D ELO (2)'!$A$7:$P$23,14))</f>
      </c>
      <c r="C27" s="94">
        <f>IF($D27="","",VLOOKUP($D27,'[1]1D ELO (2)'!$A$7:$P$23,15))</f>
      </c>
      <c r="D27" s="95"/>
      <c r="E27" s="281">
        <v>90</v>
      </c>
      <c r="F27" s="117" t="s">
        <v>139</v>
      </c>
      <c r="G27" s="117" t="s">
        <v>51</v>
      </c>
      <c r="H27" s="118"/>
      <c r="I27" s="117"/>
      <c r="J27" s="119"/>
      <c r="K27" s="100" t="s">
        <v>58</v>
      </c>
      <c r="L27" s="120"/>
      <c r="M27" s="121"/>
      <c r="N27" s="129"/>
      <c r="O27" s="100"/>
      <c r="P27" s="101"/>
      <c r="Q27" s="100"/>
      <c r="R27" s="19"/>
      <c r="S27" s="22"/>
    </row>
    <row r="28" spans="1:19" s="23" customFormat="1" ht="9" customHeight="1">
      <c r="A28" s="103"/>
      <c r="B28" s="104"/>
      <c r="C28" s="104"/>
      <c r="D28" s="104"/>
      <c r="E28" s="281"/>
      <c r="F28" s="117"/>
      <c r="G28" s="117"/>
      <c r="H28" s="118"/>
      <c r="I28" s="117"/>
      <c r="J28" s="105"/>
      <c r="K28" s="100"/>
      <c r="L28" s="120"/>
      <c r="M28" s="122"/>
      <c r="N28" s="130"/>
      <c r="O28" s="100"/>
      <c r="P28" s="101"/>
      <c r="Q28" s="100"/>
      <c r="R28" s="19"/>
      <c r="S28" s="22"/>
    </row>
    <row r="29" spans="1:19" s="23" customFormat="1" ht="9" customHeight="1">
      <c r="A29" s="103"/>
      <c r="B29" s="108"/>
      <c r="C29" s="108"/>
      <c r="D29" s="124"/>
      <c r="E29" s="282"/>
      <c r="F29" s="109"/>
      <c r="G29" s="109"/>
      <c r="H29" s="113"/>
      <c r="I29" s="109"/>
      <c r="J29" s="125"/>
      <c r="K29" s="100"/>
      <c r="L29" s="110"/>
      <c r="M29" s="111" t="s">
        <v>142</v>
      </c>
      <c r="N29" s="120"/>
      <c r="O29" s="100"/>
      <c r="P29" s="101"/>
      <c r="Q29" s="100"/>
      <c r="R29" s="19"/>
      <c r="S29" s="22"/>
    </row>
    <row r="30" spans="1:19" s="23" customFormat="1" ht="9" customHeight="1">
      <c r="A30" s="103"/>
      <c r="B30" s="108"/>
      <c r="C30" s="108"/>
      <c r="D30" s="124"/>
      <c r="E30" s="282">
        <v>60</v>
      </c>
      <c r="F30" s="109" t="s">
        <v>140</v>
      </c>
      <c r="G30" s="109" t="s">
        <v>130</v>
      </c>
      <c r="H30" s="113"/>
      <c r="I30" s="109"/>
      <c r="J30" s="125"/>
      <c r="K30" s="126"/>
      <c r="L30" s="25"/>
      <c r="M30" s="115" t="s">
        <v>143</v>
      </c>
      <c r="N30" s="105"/>
      <c r="O30" s="100"/>
      <c r="P30" s="101"/>
      <c r="Q30" s="100"/>
      <c r="R30" s="19"/>
      <c r="S30" s="22"/>
    </row>
    <row r="31" spans="1:19" s="23" customFormat="1" ht="9" customHeight="1">
      <c r="A31" s="127">
        <v>7</v>
      </c>
      <c r="B31" s="94">
        <f>IF($D31="","",VLOOKUP($D31,'[1]1D ELO (2)'!$A$7:$P$23,14))</f>
      </c>
      <c r="C31" s="94">
        <f>IF($D31="","",VLOOKUP($D31,'[1]1D ELO (2)'!$A$7:$P$23,15))</f>
      </c>
      <c r="D31" s="95"/>
      <c r="E31" s="281">
        <v>60</v>
      </c>
      <c r="F31" s="117" t="s">
        <v>141</v>
      </c>
      <c r="G31" s="117" t="s">
        <v>51</v>
      </c>
      <c r="H31" s="118"/>
      <c r="I31" s="117"/>
      <c r="J31" s="99"/>
      <c r="K31" s="100"/>
      <c r="L31" s="120"/>
      <c r="M31" s="100" t="s">
        <v>80</v>
      </c>
      <c r="N31" s="101"/>
      <c r="O31" s="121"/>
      <c r="P31" s="101"/>
      <c r="Q31" s="100"/>
      <c r="R31" s="19"/>
      <c r="S31" s="22"/>
    </row>
    <row r="32" spans="1:19" s="23" customFormat="1" ht="9" customHeight="1">
      <c r="A32" s="103"/>
      <c r="B32" s="104"/>
      <c r="C32" s="104"/>
      <c r="D32" s="104"/>
      <c r="E32" s="281"/>
      <c r="F32" s="117"/>
      <c r="G32" s="117"/>
      <c r="H32" s="118"/>
      <c r="I32" s="117"/>
      <c r="J32" s="105"/>
      <c r="K32" s="106"/>
      <c r="L32" s="120"/>
      <c r="M32" s="100"/>
      <c r="N32" s="101"/>
      <c r="O32" s="100"/>
      <c r="P32" s="101"/>
      <c r="Q32" s="100"/>
      <c r="R32" s="19"/>
      <c r="S32" s="22"/>
    </row>
    <row r="33" spans="1:19" s="23" customFormat="1" ht="9" customHeight="1">
      <c r="A33" s="103"/>
      <c r="B33" s="108"/>
      <c r="C33" s="108"/>
      <c r="D33" s="124"/>
      <c r="E33" s="282"/>
      <c r="F33" s="109"/>
      <c r="G33" s="109"/>
      <c r="H33" s="30"/>
      <c r="I33" s="109"/>
      <c r="J33" s="110"/>
      <c r="K33" s="111" t="s">
        <v>142</v>
      </c>
      <c r="L33" s="129"/>
      <c r="M33" s="100"/>
      <c r="N33" s="101"/>
      <c r="O33" s="100"/>
      <c r="P33" s="101"/>
      <c r="Q33" s="100"/>
      <c r="R33" s="19"/>
      <c r="S33" s="22"/>
    </row>
    <row r="34" spans="1:19" s="23" customFormat="1" ht="9" customHeight="1">
      <c r="A34" s="103"/>
      <c r="B34" s="108"/>
      <c r="C34" s="108"/>
      <c r="D34" s="124"/>
      <c r="E34" s="282">
        <v>200</v>
      </c>
      <c r="F34" s="109" t="s">
        <v>142</v>
      </c>
      <c r="G34" s="109" t="s">
        <v>137</v>
      </c>
      <c r="H34" s="30"/>
      <c r="I34" s="126"/>
      <c r="J34" s="25"/>
      <c r="K34" s="115" t="s">
        <v>143</v>
      </c>
      <c r="L34" s="105"/>
      <c r="M34" s="100"/>
      <c r="N34" s="101"/>
      <c r="O34" s="100"/>
      <c r="P34" s="101"/>
      <c r="Q34" s="100"/>
      <c r="R34" s="19"/>
      <c r="S34" s="22"/>
    </row>
    <row r="35" spans="1:19" s="23" customFormat="1" ht="9" customHeight="1">
      <c r="A35" s="93">
        <v>8</v>
      </c>
      <c r="B35" s="94">
        <f>IF($D35="","",VLOOKUP($D35,'[1]1D ELO (2)'!$A$7:$P$23,14))</f>
      </c>
      <c r="C35" s="94">
        <f>IF($D35="","",VLOOKUP($D35,'[1]1D ELO (2)'!$A$7:$P$23,15))</f>
      </c>
      <c r="D35" s="95"/>
      <c r="E35" s="281">
        <v>200</v>
      </c>
      <c r="F35" s="132" t="s">
        <v>143</v>
      </c>
      <c r="G35" s="132" t="s">
        <v>144</v>
      </c>
      <c r="H35" s="133"/>
      <c r="I35" s="132"/>
      <c r="J35" s="119"/>
      <c r="K35" s="100" t="s">
        <v>58</v>
      </c>
      <c r="L35" s="101"/>
      <c r="M35" s="121"/>
      <c r="N35" s="112"/>
      <c r="O35" s="100"/>
      <c r="P35" s="101"/>
      <c r="Q35" s="100"/>
      <c r="R35" s="19"/>
      <c r="S35" s="22"/>
    </row>
    <row r="36" spans="1:19" s="23" customFormat="1" ht="9" customHeight="1">
      <c r="A36" s="103"/>
      <c r="B36" s="104"/>
      <c r="C36" s="104"/>
      <c r="D36" s="104"/>
      <c r="E36" s="96"/>
      <c r="F36" s="97"/>
      <c r="G36" s="97"/>
      <c r="H36" s="98"/>
      <c r="I36" s="97"/>
      <c r="J36" s="105"/>
      <c r="K36" s="100"/>
      <c r="L36" s="101"/>
      <c r="M36" s="122"/>
      <c r="N36" s="123"/>
      <c r="O36" s="100"/>
      <c r="P36" s="101"/>
      <c r="Q36" s="100"/>
      <c r="R36" s="19"/>
      <c r="S36" s="22"/>
    </row>
    <row r="37" spans="1:19" s="23" customFormat="1" ht="9" customHeight="1">
      <c r="A37" s="108"/>
      <c r="B37" s="108"/>
      <c r="C37" s="108"/>
      <c r="D37" s="124"/>
      <c r="E37" s="108"/>
      <c r="F37" s="109"/>
      <c r="G37" s="109"/>
      <c r="H37" s="30"/>
      <c r="I37" s="109"/>
      <c r="J37" s="125"/>
      <c r="K37" s="100"/>
      <c r="L37" s="101"/>
      <c r="M37" s="100"/>
      <c r="N37" s="101"/>
      <c r="O37" s="101"/>
      <c r="P37" s="134"/>
      <c r="Q37" s="111"/>
      <c r="R37" s="135"/>
      <c r="S37" s="22"/>
    </row>
    <row r="38" spans="1:19" s="23" customFormat="1" ht="9" customHeight="1">
      <c r="A38" s="108"/>
      <c r="B38" s="108"/>
      <c r="C38" s="108"/>
      <c r="D38" s="124"/>
      <c r="E38" s="108"/>
      <c r="F38" s="109"/>
      <c r="G38" s="109"/>
      <c r="H38" s="30"/>
      <c r="I38" s="109"/>
      <c r="J38" s="125"/>
      <c r="K38" s="100"/>
      <c r="L38" s="101"/>
      <c r="M38" s="100"/>
      <c r="N38" s="101"/>
      <c r="O38" s="126"/>
      <c r="P38" s="101"/>
      <c r="Q38" s="111"/>
      <c r="R38" s="135"/>
      <c r="S38" s="22"/>
    </row>
    <row r="39" spans="1:19" s="23" customFormat="1" ht="9" customHeight="1">
      <c r="A39" s="108"/>
      <c r="B39" s="108"/>
      <c r="C39" s="108"/>
      <c r="D39" s="124"/>
      <c r="E39" s="108"/>
      <c r="F39" s="109"/>
      <c r="G39" s="109"/>
      <c r="H39" s="30"/>
      <c r="I39" s="109"/>
      <c r="J39" s="125"/>
      <c r="K39" s="100"/>
      <c r="L39" s="101"/>
      <c r="M39" s="100"/>
      <c r="N39" s="101"/>
      <c r="O39" s="126"/>
      <c r="P39" s="101"/>
      <c r="Q39" s="111"/>
      <c r="R39" s="135"/>
      <c r="S39" s="22"/>
    </row>
    <row r="40" spans="1:19" s="23" customFormat="1" ht="9" customHeight="1">
      <c r="A40" s="108"/>
      <c r="B40" s="108"/>
      <c r="C40" s="108"/>
      <c r="D40" s="124"/>
      <c r="E40" s="108"/>
      <c r="F40" s="109"/>
      <c r="G40" s="109"/>
      <c r="H40" s="30"/>
      <c r="I40" s="109"/>
      <c r="J40" s="125"/>
      <c r="K40" s="100"/>
      <c r="L40" s="101"/>
      <c r="M40" s="100"/>
      <c r="N40" s="101"/>
      <c r="O40" s="126"/>
      <c r="P40" s="101"/>
      <c r="Q40" s="111"/>
      <c r="R40" s="135"/>
      <c r="S40" s="22"/>
    </row>
    <row r="41" spans="1:19" s="23" customFormat="1" ht="9" customHeight="1">
      <c r="A41" s="108"/>
      <c r="B41" s="108"/>
      <c r="C41" s="108"/>
      <c r="D41" s="124"/>
      <c r="E41" s="108"/>
      <c r="F41" s="109"/>
      <c r="G41" s="109"/>
      <c r="H41" s="30"/>
      <c r="I41" s="109"/>
      <c r="J41" s="125"/>
      <c r="K41" s="100"/>
      <c r="L41" s="101"/>
      <c r="M41" s="100"/>
      <c r="N41" s="101"/>
      <c r="O41" s="126"/>
      <c r="P41" s="101"/>
      <c r="Q41" s="111"/>
      <c r="R41" s="135"/>
      <c r="S41" s="22"/>
    </row>
    <row r="42" spans="1:19" s="23" customFormat="1" ht="9" customHeight="1">
      <c r="A42" s="108"/>
      <c r="B42" s="108"/>
      <c r="C42" s="108"/>
      <c r="D42" s="124"/>
      <c r="E42" s="108"/>
      <c r="F42" s="109"/>
      <c r="G42" s="109"/>
      <c r="H42" s="30"/>
      <c r="I42" s="109"/>
      <c r="J42" s="125"/>
      <c r="K42" s="100"/>
      <c r="L42" s="101"/>
      <c r="M42" s="100"/>
      <c r="N42" s="101"/>
      <c r="O42" s="126"/>
      <c r="P42" s="101"/>
      <c r="Q42" s="111"/>
      <c r="R42" s="135"/>
      <c r="S42" s="22"/>
    </row>
    <row r="43" spans="1:19" s="23" customFormat="1" ht="9" customHeight="1">
      <c r="A43" s="108"/>
      <c r="B43" s="108"/>
      <c r="C43" s="108"/>
      <c r="D43" s="124"/>
      <c r="E43" s="108"/>
      <c r="F43" s="109"/>
      <c r="G43" s="109"/>
      <c r="H43" s="30"/>
      <c r="I43" s="109"/>
      <c r="J43" s="125"/>
      <c r="K43" s="100"/>
      <c r="L43" s="101"/>
      <c r="M43" s="100"/>
      <c r="N43" s="101"/>
      <c r="O43" s="126"/>
      <c r="P43" s="101"/>
      <c r="Q43" s="111"/>
      <c r="R43" s="135"/>
      <c r="S43" s="22"/>
    </row>
    <row r="44" spans="1:19" s="23" customFormat="1" ht="9" customHeight="1">
      <c r="A44" s="108"/>
      <c r="B44" s="108"/>
      <c r="C44" s="108"/>
      <c r="D44" s="124"/>
      <c r="E44" s="108"/>
      <c r="F44" s="109"/>
      <c r="G44" s="109"/>
      <c r="H44" s="30"/>
      <c r="I44" s="109"/>
      <c r="J44" s="125"/>
      <c r="K44" s="100"/>
      <c r="L44" s="101"/>
      <c r="M44" s="100"/>
      <c r="N44" s="101"/>
      <c r="O44" s="126"/>
      <c r="P44" s="101"/>
      <c r="Q44" s="111"/>
      <c r="R44" s="135"/>
      <c r="S44" s="22"/>
    </row>
    <row r="45" spans="1:19" s="23" customFormat="1" ht="9" customHeight="1">
      <c r="A45" s="108"/>
      <c r="B45" s="108"/>
      <c r="C45" s="108"/>
      <c r="D45" s="124"/>
      <c r="E45" s="108"/>
      <c r="F45" s="109"/>
      <c r="G45" s="109"/>
      <c r="H45" s="30"/>
      <c r="I45" s="109"/>
      <c r="J45" s="125"/>
      <c r="K45" s="100"/>
      <c r="L45" s="101"/>
      <c r="M45" s="100"/>
      <c r="N45" s="101"/>
      <c r="O45" s="126"/>
      <c r="P45" s="101"/>
      <c r="Q45" s="111"/>
      <c r="R45" s="135"/>
      <c r="S45" s="22"/>
    </row>
    <row r="46" spans="1:19" s="23" customFormat="1" ht="9" customHeight="1">
      <c r="A46" s="108"/>
      <c r="B46" s="108"/>
      <c r="C46" s="108"/>
      <c r="D46" s="124"/>
      <c r="E46" s="108"/>
      <c r="F46" s="109"/>
      <c r="G46" s="109"/>
      <c r="H46" s="30"/>
      <c r="I46" s="109"/>
      <c r="J46" s="125"/>
      <c r="K46" s="100"/>
      <c r="L46" s="101"/>
      <c r="M46" s="100"/>
      <c r="N46" s="101"/>
      <c r="O46" s="126"/>
      <c r="P46" s="101"/>
      <c r="Q46" s="111"/>
      <c r="R46" s="135"/>
      <c r="S46" s="22"/>
    </row>
    <row r="47" spans="1:19" s="23" customFormat="1" ht="9" customHeight="1">
      <c r="A47" s="108"/>
      <c r="B47" s="108"/>
      <c r="C47" s="108"/>
      <c r="D47" s="124"/>
      <c r="E47" s="108"/>
      <c r="F47" s="109"/>
      <c r="G47" s="109"/>
      <c r="H47" s="30"/>
      <c r="I47" s="109"/>
      <c r="J47" s="125"/>
      <c r="K47" s="100"/>
      <c r="L47" s="101"/>
      <c r="M47" s="100"/>
      <c r="N47" s="101"/>
      <c r="O47" s="126"/>
      <c r="P47" s="101"/>
      <c r="Q47" s="111"/>
      <c r="R47" s="135"/>
      <c r="S47" s="22"/>
    </row>
    <row r="48" spans="1:19" s="23" customFormat="1" ht="9" customHeight="1">
      <c r="A48" s="108"/>
      <c r="B48" s="108"/>
      <c r="C48" s="108"/>
      <c r="D48" s="124"/>
      <c r="E48" s="108"/>
      <c r="F48" s="109"/>
      <c r="G48" s="109"/>
      <c r="H48" s="30"/>
      <c r="I48" s="109"/>
      <c r="J48" s="125"/>
      <c r="K48" s="100"/>
      <c r="L48" s="101"/>
      <c r="M48" s="100"/>
      <c r="N48" s="101"/>
      <c r="O48" s="126"/>
      <c r="P48" s="101"/>
      <c r="Q48" s="111"/>
      <c r="R48" s="135"/>
      <c r="S48" s="22"/>
    </row>
    <row r="49" spans="1:19" s="23" customFormat="1" ht="9" customHeight="1">
      <c r="A49" s="108"/>
      <c r="B49" s="108"/>
      <c r="C49" s="108"/>
      <c r="D49" s="124"/>
      <c r="E49" s="108"/>
      <c r="F49" s="109"/>
      <c r="G49" s="109"/>
      <c r="H49" s="30"/>
      <c r="I49" s="109"/>
      <c r="J49" s="125"/>
      <c r="K49" s="100"/>
      <c r="L49" s="101"/>
      <c r="M49" s="100"/>
      <c r="N49" s="101"/>
      <c r="O49" s="126"/>
      <c r="P49" s="101"/>
      <c r="Q49" s="111"/>
      <c r="R49" s="135"/>
      <c r="S49" s="22"/>
    </row>
    <row r="50" spans="1:19" s="23" customFormat="1" ht="9" customHeight="1">
      <c r="A50" s="108"/>
      <c r="B50" s="108"/>
      <c r="C50" s="108"/>
      <c r="D50" s="124"/>
      <c r="E50" s="108"/>
      <c r="F50" s="109"/>
      <c r="G50" s="109"/>
      <c r="H50" s="30"/>
      <c r="I50" s="109"/>
      <c r="J50" s="125"/>
      <c r="K50" s="100"/>
      <c r="L50" s="101"/>
      <c r="M50" s="100"/>
      <c r="N50" s="101"/>
      <c r="O50" s="126"/>
      <c r="P50" s="101"/>
      <c r="Q50" s="111"/>
      <c r="R50" s="135"/>
      <c r="S50" s="22"/>
    </row>
    <row r="51" spans="1:19" s="23" customFormat="1" ht="9" customHeight="1">
      <c r="A51" s="108"/>
      <c r="B51" s="108"/>
      <c r="C51" s="108"/>
      <c r="D51" s="124"/>
      <c r="E51" s="108"/>
      <c r="F51" s="109"/>
      <c r="G51" s="109"/>
      <c r="H51" s="30"/>
      <c r="I51" s="109"/>
      <c r="J51" s="125"/>
      <c r="K51" s="100"/>
      <c r="L51" s="101"/>
      <c r="M51" s="100"/>
      <c r="N51" s="101"/>
      <c r="O51" s="126"/>
      <c r="P51" s="101"/>
      <c r="Q51" s="111"/>
      <c r="R51" s="135"/>
      <c r="S51" s="22"/>
    </row>
    <row r="52" spans="1:19" s="23" customFormat="1" ht="9" customHeight="1">
      <c r="A52" s="108"/>
      <c r="B52" s="108"/>
      <c r="C52" s="108"/>
      <c r="D52" s="124"/>
      <c r="E52" s="108"/>
      <c r="F52" s="109"/>
      <c r="G52" s="109"/>
      <c r="H52" s="30"/>
      <c r="I52" s="109"/>
      <c r="J52" s="125"/>
      <c r="K52" s="100"/>
      <c r="L52" s="101"/>
      <c r="M52" s="100"/>
      <c r="N52" s="101"/>
      <c r="O52" s="126"/>
      <c r="P52" s="101"/>
      <c r="Q52" s="111"/>
      <c r="R52" s="135"/>
      <c r="S52" s="22"/>
    </row>
    <row r="53" spans="1:19" s="23" customFormat="1" ht="9" customHeight="1">
      <c r="A53" s="108"/>
      <c r="B53" s="108"/>
      <c r="C53" s="108"/>
      <c r="D53" s="124"/>
      <c r="E53" s="108"/>
      <c r="F53" s="109"/>
      <c r="G53" s="109"/>
      <c r="H53" s="30"/>
      <c r="I53" s="109"/>
      <c r="J53" s="125"/>
      <c r="K53" s="100"/>
      <c r="L53" s="101"/>
      <c r="M53" s="100"/>
      <c r="N53" s="101"/>
      <c r="O53" s="126"/>
      <c r="P53" s="101"/>
      <c r="Q53" s="111"/>
      <c r="R53" s="135"/>
      <c r="S53" s="22"/>
    </row>
    <row r="54" spans="1:19" s="23" customFormat="1" ht="9" customHeight="1">
      <c r="A54" s="108"/>
      <c r="B54" s="108"/>
      <c r="C54" s="108"/>
      <c r="D54" s="124"/>
      <c r="E54" s="108"/>
      <c r="F54" s="109"/>
      <c r="G54" s="109"/>
      <c r="H54" s="30"/>
      <c r="I54" s="109"/>
      <c r="J54" s="125"/>
      <c r="K54" s="100"/>
      <c r="L54" s="101"/>
      <c r="M54" s="100"/>
      <c r="N54" s="101"/>
      <c r="O54" s="126"/>
      <c r="P54" s="101"/>
      <c r="Q54" s="111"/>
      <c r="R54" s="135"/>
      <c r="S54" s="22"/>
    </row>
    <row r="55" spans="1:19" s="23" customFormat="1" ht="9" customHeight="1">
      <c r="A55" s="108"/>
      <c r="B55" s="108"/>
      <c r="C55" s="108"/>
      <c r="D55" s="124"/>
      <c r="E55" s="108"/>
      <c r="F55" s="109"/>
      <c r="G55" s="109"/>
      <c r="H55" s="30"/>
      <c r="I55" s="109"/>
      <c r="J55" s="125"/>
      <c r="K55" s="100"/>
      <c r="L55" s="101"/>
      <c r="M55" s="100"/>
      <c r="N55" s="101"/>
      <c r="O55" s="126"/>
      <c r="P55" s="101"/>
      <c r="Q55" s="111"/>
      <c r="R55" s="135"/>
      <c r="S55" s="22"/>
    </row>
    <row r="56" spans="1:19" s="23" customFormat="1" ht="9" customHeight="1">
      <c r="A56" s="108"/>
      <c r="B56" s="108"/>
      <c r="C56" s="108"/>
      <c r="D56" s="124"/>
      <c r="E56" s="108"/>
      <c r="F56" s="109"/>
      <c r="G56" s="109"/>
      <c r="H56" s="30"/>
      <c r="I56" s="109"/>
      <c r="J56" s="125"/>
      <c r="K56" s="100"/>
      <c r="L56" s="101"/>
      <c r="M56" s="100"/>
      <c r="N56" s="101"/>
      <c r="O56" s="126"/>
      <c r="P56" s="101"/>
      <c r="Q56" s="111"/>
      <c r="R56" s="135"/>
      <c r="S56" s="22"/>
    </row>
    <row r="57" spans="1:19" s="23" customFormat="1" ht="9" customHeight="1">
      <c r="A57" s="108"/>
      <c r="B57" s="108"/>
      <c r="C57" s="108"/>
      <c r="D57" s="124"/>
      <c r="E57" s="108"/>
      <c r="F57" s="109"/>
      <c r="G57" s="109"/>
      <c r="H57" s="30"/>
      <c r="I57" s="109"/>
      <c r="J57" s="125"/>
      <c r="K57" s="100"/>
      <c r="L57" s="101"/>
      <c r="M57" s="100"/>
      <c r="N57" s="101"/>
      <c r="O57" s="126"/>
      <c r="P57" s="101"/>
      <c r="Q57" s="111"/>
      <c r="R57" s="135"/>
      <c r="S57" s="22"/>
    </row>
    <row r="58" spans="1:19" s="23" customFormat="1" ht="9" customHeight="1">
      <c r="A58" s="108"/>
      <c r="B58" s="108"/>
      <c r="C58" s="108"/>
      <c r="D58" s="124"/>
      <c r="E58" s="108"/>
      <c r="F58" s="109"/>
      <c r="G58" s="109"/>
      <c r="H58" s="30"/>
      <c r="I58" s="109"/>
      <c r="J58" s="125"/>
      <c r="K58" s="100"/>
      <c r="L58" s="101"/>
      <c r="M58" s="100"/>
      <c r="N58" s="101"/>
      <c r="O58" s="126"/>
      <c r="P58" s="101"/>
      <c r="Q58" s="111"/>
      <c r="R58" s="135"/>
      <c r="S58" s="22"/>
    </row>
    <row r="59" spans="1:19" s="23" customFormat="1" ht="9" customHeight="1">
      <c r="A59" s="108"/>
      <c r="B59" s="108"/>
      <c r="C59" s="108"/>
      <c r="D59" s="124"/>
      <c r="E59" s="108"/>
      <c r="F59" s="109"/>
      <c r="G59" s="109"/>
      <c r="H59" s="30"/>
      <c r="I59" s="109"/>
      <c r="J59" s="125"/>
      <c r="K59" s="100"/>
      <c r="L59" s="101"/>
      <c r="M59" s="100"/>
      <c r="N59" s="101"/>
      <c r="O59" s="126"/>
      <c r="P59" s="101"/>
      <c r="Q59" s="111"/>
      <c r="R59" s="135"/>
      <c r="S59" s="22"/>
    </row>
    <row r="60" spans="1:19" s="23" customFormat="1" ht="9" customHeight="1">
      <c r="A60" s="108"/>
      <c r="B60" s="108"/>
      <c r="C60" s="108"/>
      <c r="D60" s="124"/>
      <c r="E60" s="108"/>
      <c r="F60" s="109"/>
      <c r="G60" s="109"/>
      <c r="H60" s="30"/>
      <c r="I60" s="109"/>
      <c r="J60" s="125"/>
      <c r="K60" s="100"/>
      <c r="L60" s="101"/>
      <c r="M60" s="100"/>
      <c r="N60" s="101"/>
      <c r="O60" s="126"/>
      <c r="P60" s="101"/>
      <c r="Q60" s="111"/>
      <c r="R60" s="135"/>
      <c r="S60" s="22"/>
    </row>
    <row r="61" spans="1:19" s="23" customFormat="1" ht="9" customHeight="1">
      <c r="A61" s="108"/>
      <c r="B61" s="108"/>
      <c r="C61" s="108"/>
      <c r="D61" s="124"/>
      <c r="E61" s="108"/>
      <c r="F61" s="109"/>
      <c r="G61" s="109"/>
      <c r="H61" s="30"/>
      <c r="I61" s="109"/>
      <c r="J61" s="125"/>
      <c r="K61" s="100"/>
      <c r="L61" s="101"/>
      <c r="M61" s="100"/>
      <c r="N61" s="101"/>
      <c r="O61" s="126"/>
      <c r="P61" s="101"/>
      <c r="Q61" s="111"/>
      <c r="R61" s="135"/>
      <c r="S61" s="22"/>
    </row>
    <row r="62" spans="1:19" s="23" customFormat="1" ht="9" customHeight="1">
      <c r="A62" s="108"/>
      <c r="B62" s="108"/>
      <c r="C62" s="108"/>
      <c r="D62" s="124"/>
      <c r="E62" s="108"/>
      <c r="F62" s="109"/>
      <c r="G62" s="109"/>
      <c r="H62" s="30"/>
      <c r="I62" s="109"/>
      <c r="J62" s="125"/>
      <c r="K62" s="100"/>
      <c r="L62" s="101"/>
      <c r="M62" s="100"/>
      <c r="N62" s="101"/>
      <c r="O62" s="126"/>
      <c r="P62" s="101"/>
      <c r="Q62" s="111"/>
      <c r="R62" s="135"/>
      <c r="S62" s="22"/>
    </row>
    <row r="63" spans="1:19" s="23" customFormat="1" ht="9" customHeight="1">
      <c r="A63" s="108"/>
      <c r="B63" s="108"/>
      <c r="C63" s="108"/>
      <c r="D63" s="124"/>
      <c r="E63" s="108"/>
      <c r="F63" s="109"/>
      <c r="G63" s="109"/>
      <c r="H63" s="30"/>
      <c r="I63" s="109"/>
      <c r="J63" s="125"/>
      <c r="K63" s="100"/>
      <c r="L63" s="101"/>
      <c r="M63" s="100"/>
      <c r="N63" s="101"/>
      <c r="O63" s="126"/>
      <c r="P63" s="101"/>
      <c r="Q63" s="111"/>
      <c r="R63" s="135"/>
      <c r="S63" s="22"/>
    </row>
    <row r="64" spans="1:19" s="23" customFormat="1" ht="9" customHeight="1">
      <c r="A64" s="108"/>
      <c r="B64" s="108"/>
      <c r="C64" s="108"/>
      <c r="D64" s="124"/>
      <c r="E64" s="108"/>
      <c r="F64" s="109"/>
      <c r="G64" s="109"/>
      <c r="H64" s="30"/>
      <c r="I64" s="109"/>
      <c r="J64" s="125"/>
      <c r="K64" s="100"/>
      <c r="L64" s="101"/>
      <c r="M64" s="100"/>
      <c r="N64" s="101"/>
      <c r="O64" s="126"/>
      <c r="P64" s="101"/>
      <c r="Q64" s="111"/>
      <c r="R64" s="135"/>
      <c r="S64" s="22"/>
    </row>
    <row r="65" spans="1:19" s="23" customFormat="1" ht="9" customHeight="1">
      <c r="A65" s="108"/>
      <c r="B65" s="108"/>
      <c r="C65" s="108"/>
      <c r="D65" s="124"/>
      <c r="E65" s="108"/>
      <c r="F65" s="109"/>
      <c r="G65" s="109"/>
      <c r="H65" s="30"/>
      <c r="I65" s="109"/>
      <c r="J65" s="125"/>
      <c r="K65" s="100"/>
      <c r="L65" s="101"/>
      <c r="M65" s="100"/>
      <c r="N65" s="101"/>
      <c r="O65" s="126"/>
      <c r="P65" s="101"/>
      <c r="Q65" s="111"/>
      <c r="R65" s="135"/>
      <c r="S65" s="22"/>
    </row>
    <row r="66" spans="1:19" s="23" customFormat="1" ht="9" customHeight="1">
      <c r="A66" s="108"/>
      <c r="B66" s="108"/>
      <c r="C66" s="108"/>
      <c r="D66" s="124"/>
      <c r="E66" s="108"/>
      <c r="F66" s="109"/>
      <c r="G66" s="109"/>
      <c r="H66" s="30"/>
      <c r="I66" s="109"/>
      <c r="J66" s="125"/>
      <c r="K66" s="100"/>
      <c r="L66" s="101"/>
      <c r="M66" s="100"/>
      <c r="N66" s="101"/>
      <c r="O66" s="126"/>
      <c r="P66" s="101"/>
      <c r="Q66" s="111"/>
      <c r="R66" s="135"/>
      <c r="S66" s="22"/>
    </row>
    <row r="67" spans="1:19" s="23" customFormat="1" ht="9" customHeight="1">
      <c r="A67" s="108"/>
      <c r="B67" s="108"/>
      <c r="C67" s="108"/>
      <c r="D67" s="124"/>
      <c r="E67" s="108"/>
      <c r="F67" s="109"/>
      <c r="G67" s="109"/>
      <c r="H67" s="30"/>
      <c r="I67" s="109"/>
      <c r="J67" s="125"/>
      <c r="K67" s="100"/>
      <c r="L67" s="101"/>
      <c r="M67" s="100"/>
      <c r="N67" s="101"/>
      <c r="O67" s="126"/>
      <c r="P67" s="101"/>
      <c r="Q67" s="111"/>
      <c r="R67" s="135"/>
      <c r="S67" s="22"/>
    </row>
    <row r="68" spans="1:19" s="23" customFormat="1" ht="9" customHeight="1">
      <c r="A68" s="108"/>
      <c r="B68" s="108"/>
      <c r="C68" s="108"/>
      <c r="D68" s="124"/>
      <c r="E68" s="108"/>
      <c r="F68" s="109"/>
      <c r="G68" s="109"/>
      <c r="H68" s="30"/>
      <c r="I68" s="109"/>
      <c r="J68" s="125"/>
      <c r="K68" s="100"/>
      <c r="L68" s="101"/>
      <c r="M68" s="100"/>
      <c r="N68" s="101"/>
      <c r="O68" s="126"/>
      <c r="P68" s="101"/>
      <c r="Q68" s="111"/>
      <c r="R68" s="135"/>
      <c r="S68" s="22"/>
    </row>
    <row r="69" spans="1:19" s="23" customFormat="1" ht="9" customHeight="1">
      <c r="A69" s="24"/>
      <c r="B69" s="26"/>
      <c r="C69" s="26"/>
      <c r="D69" s="136"/>
      <c r="E69" s="26"/>
      <c r="F69" s="137"/>
      <c r="G69" s="137"/>
      <c r="H69" s="138"/>
      <c r="I69" s="137"/>
      <c r="J69" s="139"/>
      <c r="K69" s="20"/>
      <c r="L69" s="21"/>
      <c r="M69" s="20"/>
      <c r="N69" s="21"/>
      <c r="O69" s="20"/>
      <c r="P69" s="21"/>
      <c r="Q69" s="20"/>
      <c r="R69" s="21"/>
      <c r="S69" s="22"/>
    </row>
    <row r="70" spans="1:19" s="30" customFormat="1" ht="6" customHeight="1">
      <c r="A70" s="24"/>
      <c r="B70" s="26"/>
      <c r="C70" s="26"/>
      <c r="D70" s="136"/>
      <c r="E70" s="26"/>
      <c r="F70" s="137"/>
      <c r="G70" s="137"/>
      <c r="H70" s="138"/>
      <c r="I70" s="137"/>
      <c r="J70" s="139"/>
      <c r="K70" s="20"/>
      <c r="L70" s="21"/>
      <c r="M70" s="27"/>
      <c r="N70" s="28"/>
      <c r="O70" s="27"/>
      <c r="P70" s="28"/>
      <c r="Q70" s="27"/>
      <c r="R70" s="28"/>
      <c r="S70" s="29"/>
    </row>
    <row r="71" spans="1:18" s="40" customFormat="1" ht="10.5" customHeight="1">
      <c r="A71" s="31" t="s">
        <v>15</v>
      </c>
      <c r="B71" s="32"/>
      <c r="C71" s="140"/>
      <c r="D71" s="33" t="s">
        <v>22</v>
      </c>
      <c r="E71" s="32"/>
      <c r="F71" s="34" t="s">
        <v>33</v>
      </c>
      <c r="G71" s="34"/>
      <c r="H71" s="34"/>
      <c r="I71" s="141"/>
      <c r="J71" s="34" t="s">
        <v>22</v>
      </c>
      <c r="K71" s="34" t="s">
        <v>34</v>
      </c>
      <c r="L71" s="35"/>
      <c r="M71" s="34" t="s">
        <v>35</v>
      </c>
      <c r="N71" s="36"/>
      <c r="O71" s="37" t="s">
        <v>36</v>
      </c>
      <c r="P71" s="37"/>
      <c r="Q71" s="38"/>
      <c r="R71" s="39"/>
    </row>
    <row r="72" spans="1:18" s="40" customFormat="1" ht="9" customHeight="1">
      <c r="A72" s="142" t="s">
        <v>37</v>
      </c>
      <c r="B72" s="143"/>
      <c r="C72" s="144"/>
      <c r="D72" s="145">
        <v>1</v>
      </c>
      <c r="E72" s="146"/>
      <c r="F72" s="41">
        <f>IF(D72&gt;$R$79,,UPPER(VLOOKUP(D72,'[1]1D ELO (2)'!$A$7:$L$23,2)))</f>
        <v>0</v>
      </c>
      <c r="G72" s="42"/>
      <c r="H72" s="42"/>
      <c r="I72" s="147"/>
      <c r="J72" s="148" t="s">
        <v>23</v>
      </c>
      <c r="K72" s="143"/>
      <c r="L72" s="149"/>
      <c r="M72" s="143"/>
      <c r="N72" s="150"/>
      <c r="O72" s="151" t="s">
        <v>38</v>
      </c>
      <c r="P72" s="152"/>
      <c r="Q72" s="152"/>
      <c r="R72" s="153"/>
    </row>
    <row r="73" spans="1:18" s="40" customFormat="1" ht="9" customHeight="1">
      <c r="A73" s="154" t="s">
        <v>39</v>
      </c>
      <c r="B73" s="155"/>
      <c r="C73" s="156"/>
      <c r="D73" s="145"/>
      <c r="E73" s="146"/>
      <c r="F73" s="41">
        <f>IF(D72&gt;$R$79,,UPPER(VLOOKUP(D72,'[1]1D ELO (2)'!$A$7:$L$23,8)))</f>
        <v>0</v>
      </c>
      <c r="G73" s="42"/>
      <c r="H73" s="42"/>
      <c r="I73" s="147"/>
      <c r="J73" s="148"/>
      <c r="K73" s="143"/>
      <c r="L73" s="149"/>
      <c r="M73" s="143"/>
      <c r="N73" s="150"/>
      <c r="O73" s="155"/>
      <c r="P73" s="157"/>
      <c r="Q73" s="155"/>
      <c r="R73" s="158"/>
    </row>
    <row r="74" spans="1:18" s="40" customFormat="1" ht="9" customHeight="1">
      <c r="A74" s="45"/>
      <c r="B74" s="46"/>
      <c r="C74" s="47"/>
      <c r="D74" s="145">
        <v>2</v>
      </c>
      <c r="E74" s="15"/>
      <c r="F74" s="41">
        <f>IF(D74&gt;$R$79,,UPPER(VLOOKUP(D74,'[1]1D ELO (2)'!$A$7:$L$23,2)))</f>
        <v>0</v>
      </c>
      <c r="G74" s="42"/>
      <c r="H74" s="42"/>
      <c r="I74" s="147"/>
      <c r="J74" s="148" t="s">
        <v>24</v>
      </c>
      <c r="K74" s="143"/>
      <c r="L74" s="149"/>
      <c r="M74" s="143"/>
      <c r="N74" s="150"/>
      <c r="O74" s="151" t="s">
        <v>26</v>
      </c>
      <c r="P74" s="152"/>
      <c r="Q74" s="152"/>
      <c r="R74" s="153"/>
    </row>
    <row r="75" spans="1:18" s="40" customFormat="1" ht="9" customHeight="1">
      <c r="A75" s="48"/>
      <c r="B75" s="15"/>
      <c r="C75" s="49"/>
      <c r="D75" s="159"/>
      <c r="E75" s="15"/>
      <c r="F75" s="44">
        <f>IF(D74&gt;$R$79,,UPPER(VLOOKUP(D74,'[1]1D ELO (2)'!$A$7:$L$23,8)))</f>
        <v>0</v>
      </c>
      <c r="G75" s="43"/>
      <c r="H75" s="43"/>
      <c r="I75" s="160"/>
      <c r="J75" s="148"/>
      <c r="K75" s="143"/>
      <c r="L75" s="149"/>
      <c r="M75" s="143"/>
      <c r="N75" s="150"/>
      <c r="O75" s="143"/>
      <c r="P75" s="149"/>
      <c r="Q75" s="143"/>
      <c r="R75" s="150"/>
    </row>
    <row r="76" spans="1:18" s="40" customFormat="1" ht="9" customHeight="1">
      <c r="A76" s="50"/>
      <c r="B76" s="51"/>
      <c r="C76" s="161"/>
      <c r="D76" s="16"/>
      <c r="E76" s="51"/>
      <c r="F76" s="162"/>
      <c r="G76" s="53"/>
      <c r="H76" s="53"/>
      <c r="I76" s="163"/>
      <c r="J76" s="148" t="s">
        <v>25</v>
      </c>
      <c r="K76" s="143"/>
      <c r="L76" s="149"/>
      <c r="M76" s="143"/>
      <c r="N76" s="150"/>
      <c r="O76" s="155"/>
      <c r="P76" s="157"/>
      <c r="Q76" s="155"/>
      <c r="R76" s="158"/>
    </row>
    <row r="77" spans="1:18" s="40" customFormat="1" ht="9" customHeight="1">
      <c r="A77" s="52"/>
      <c r="B77" s="53"/>
      <c r="C77" s="49"/>
      <c r="D77" s="16"/>
      <c r="E77" s="15"/>
      <c r="F77" s="162"/>
      <c r="G77" s="53"/>
      <c r="H77" s="53"/>
      <c r="I77" s="163"/>
      <c r="J77" s="148"/>
      <c r="K77" s="143"/>
      <c r="L77" s="149"/>
      <c r="M77" s="143"/>
      <c r="N77" s="150"/>
      <c r="O77" s="151" t="s">
        <v>28</v>
      </c>
      <c r="P77" s="152"/>
      <c r="Q77" s="152"/>
      <c r="R77" s="153"/>
    </row>
    <row r="78" spans="1:18" s="40" customFormat="1" ht="9" customHeight="1">
      <c r="A78" s="52"/>
      <c r="B78" s="53"/>
      <c r="C78" s="55"/>
      <c r="D78" s="16"/>
      <c r="E78" s="54"/>
      <c r="F78" s="162"/>
      <c r="G78" s="53"/>
      <c r="H78" s="53"/>
      <c r="I78" s="163"/>
      <c r="J78" s="148" t="s">
        <v>27</v>
      </c>
      <c r="K78" s="143"/>
      <c r="L78" s="149"/>
      <c r="M78" s="143"/>
      <c r="N78" s="150"/>
      <c r="O78" s="143"/>
      <c r="P78" s="149"/>
      <c r="Q78" s="143"/>
      <c r="R78" s="150"/>
    </row>
    <row r="79" spans="1:18" s="40" customFormat="1" ht="9" customHeight="1">
      <c r="A79" s="56"/>
      <c r="B79" s="57"/>
      <c r="C79" s="59"/>
      <c r="D79" s="164"/>
      <c r="E79" s="58"/>
      <c r="F79" s="165"/>
      <c r="G79" s="57"/>
      <c r="H79" s="57"/>
      <c r="I79" s="166"/>
      <c r="J79" s="167"/>
      <c r="K79" s="155"/>
      <c r="L79" s="157"/>
      <c r="M79" s="155"/>
      <c r="N79" s="158"/>
      <c r="O79" s="155" t="str">
        <f>R4</f>
        <v>Zuborné Pázmándy Katalin</v>
      </c>
      <c r="P79" s="157"/>
      <c r="Q79" s="155"/>
      <c r="R79" s="168">
        <f>MIN(4,'[1]1D ELO (2)'!$P$5)</f>
        <v>0</v>
      </c>
    </row>
    <row r="80" ht="15.75" customHeight="1"/>
    <row r="81" ht="9" customHeight="1"/>
  </sheetData>
  <sheetProtection/>
  <mergeCells count="1">
    <mergeCell ref="A4:C4"/>
  </mergeCells>
  <conditionalFormatting sqref="I10 K30 M22 I34 I26 I18 K14 O38:O68">
    <cfRule type="expression" priority="8" dxfId="32" stopIfTrue="1">
      <formula>AND($O$1="CU",I10="Umpire")</formula>
    </cfRule>
    <cfRule type="expression" priority="9" dxfId="33" stopIfTrue="1">
      <formula>AND($O$1="CU",I10&lt;&gt;"Umpire",J10&lt;&gt;"")</formula>
    </cfRule>
    <cfRule type="expression" priority="10" dxfId="34" stopIfTrue="1">
      <formula>AND($O$1="CU",I10&lt;&gt;"Umpire")</formula>
    </cfRule>
  </conditionalFormatting>
  <conditionalFormatting sqref="M13 M29 K17 K25 O21 K33 Q37 K9">
    <cfRule type="expression" priority="6" dxfId="35" stopIfTrue="1">
      <formula>J10="as"</formula>
    </cfRule>
    <cfRule type="expression" priority="7" dxfId="35" stopIfTrue="1">
      <formula>J10="bs"</formula>
    </cfRule>
  </conditionalFormatting>
  <conditionalFormatting sqref="M14 M30 K18 K26 O22 K34 K10 Q38:Q68">
    <cfRule type="expression" priority="4" dxfId="35" stopIfTrue="1">
      <formula>J10="as"</formula>
    </cfRule>
    <cfRule type="expression" priority="5" dxfId="35" stopIfTrue="1">
      <formula>J10="bs"</formula>
    </cfRule>
  </conditionalFormatting>
  <conditionalFormatting sqref="J10 J18 J26 J34 L30 L14 N22">
    <cfRule type="expression" priority="3" dxfId="36" stopIfTrue="1">
      <formula>$O$1="CU"</formula>
    </cfRule>
  </conditionalFormatting>
  <conditionalFormatting sqref="E7:F7 E31:F31 E11:F11 E15:F15 E19:F19 E23:F23 E27:F27 E35:F35">
    <cfRule type="cellIs" priority="2" dxfId="37" operator="equal" stopIfTrue="1">
      <formula>"Bye"</formula>
    </cfRule>
  </conditionalFormatting>
  <conditionalFormatting sqref="D7 D11 D15 D19 D23 D27 D31 D35">
    <cfRule type="cellIs" priority="1" dxfId="38" operator="lessThan" stopIfTrue="1">
      <formula>3</formula>
    </cfRule>
  </conditionalFormatting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7:N13"/>
  <sheetViews>
    <sheetView zoomScalePageLayoutView="0" workbookViewId="0" topLeftCell="A1">
      <selection activeCell="P28" sqref="P28"/>
    </sheetView>
  </sheetViews>
  <sheetFormatPr defaultColWidth="9.140625" defaultRowHeight="15"/>
  <cols>
    <col min="2" max="2" width="9.140625" style="0" customWidth="1"/>
    <col min="3" max="3" width="0.13671875" style="0" customWidth="1"/>
  </cols>
  <sheetData>
    <row r="7" spans="2:14" ht="15">
      <c r="B7" s="1"/>
      <c r="C7" s="1"/>
      <c r="D7" s="259"/>
      <c r="E7" s="259"/>
      <c r="F7" s="260" t="s">
        <v>1</v>
      </c>
      <c r="G7" s="260"/>
      <c r="H7" s="260" t="s">
        <v>2</v>
      </c>
      <c r="I7" s="260"/>
      <c r="J7" s="260" t="s">
        <v>3</v>
      </c>
      <c r="K7" s="260"/>
      <c r="L7" s="1"/>
      <c r="M7" s="294" t="s">
        <v>249</v>
      </c>
      <c r="N7" s="295" t="s">
        <v>247</v>
      </c>
    </row>
    <row r="8" spans="2:14" ht="15">
      <c r="B8" s="3" t="s">
        <v>1</v>
      </c>
      <c r="C8" s="3"/>
      <c r="D8" s="261" t="s">
        <v>148</v>
      </c>
      <c r="E8" s="261"/>
      <c r="F8" s="262"/>
      <c r="G8" s="262"/>
      <c r="H8" s="263" t="s">
        <v>151</v>
      </c>
      <c r="I8" s="263"/>
      <c r="J8" s="263" t="s">
        <v>152</v>
      </c>
      <c r="K8" s="263"/>
      <c r="L8" s="1"/>
      <c r="M8" s="294" t="s">
        <v>250</v>
      </c>
      <c r="N8" s="295">
        <v>140</v>
      </c>
    </row>
    <row r="9" spans="2:14" ht="15">
      <c r="B9" s="3" t="s">
        <v>2</v>
      </c>
      <c r="C9" s="3"/>
      <c r="D9" s="261" t="s">
        <v>149</v>
      </c>
      <c r="E9" s="261"/>
      <c r="F9" s="263" t="s">
        <v>8</v>
      </c>
      <c r="G9" s="263"/>
      <c r="H9" s="262"/>
      <c r="I9" s="262"/>
      <c r="J9" s="263" t="s">
        <v>76</v>
      </c>
      <c r="K9" s="263"/>
      <c r="L9" s="1"/>
      <c r="M9" s="294" t="s">
        <v>251</v>
      </c>
      <c r="N9" s="295">
        <v>90</v>
      </c>
    </row>
    <row r="10" spans="2:14" ht="15">
      <c r="B10" s="3" t="s">
        <v>3</v>
      </c>
      <c r="C10" s="3"/>
      <c r="D10" s="261" t="s">
        <v>150</v>
      </c>
      <c r="E10" s="261"/>
      <c r="F10" s="263" t="s">
        <v>145</v>
      </c>
      <c r="G10" s="263"/>
      <c r="H10" s="263" t="s">
        <v>75</v>
      </c>
      <c r="I10" s="263"/>
      <c r="J10" s="262"/>
      <c r="K10" s="262"/>
      <c r="L10" s="1"/>
      <c r="M10" s="294" t="s">
        <v>252</v>
      </c>
      <c r="N10" s="295">
        <v>200</v>
      </c>
    </row>
    <row r="11" spans="2:12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</sheetData>
  <sheetProtection/>
  <mergeCells count="16">
    <mergeCell ref="D9:E9"/>
    <mergeCell ref="F9:G9"/>
    <mergeCell ref="H9:I9"/>
    <mergeCell ref="J9:K9"/>
    <mergeCell ref="D10:E10"/>
    <mergeCell ref="F10:G10"/>
    <mergeCell ref="H10:I10"/>
    <mergeCell ref="J10:K10"/>
    <mergeCell ref="D7:E7"/>
    <mergeCell ref="F7:G7"/>
    <mergeCell ref="H7:I7"/>
    <mergeCell ref="J7:K7"/>
    <mergeCell ref="D8:E8"/>
    <mergeCell ref="F8:G8"/>
    <mergeCell ref="H8:I8"/>
    <mergeCell ref="J8:K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7:N13"/>
  <sheetViews>
    <sheetView zoomScalePageLayoutView="0" workbookViewId="0" topLeftCell="A1">
      <selection activeCell="I43" sqref="I43"/>
    </sheetView>
  </sheetViews>
  <sheetFormatPr defaultColWidth="9.140625" defaultRowHeight="15"/>
  <cols>
    <col min="2" max="2" width="9.00390625" style="0" customWidth="1"/>
    <col min="3" max="3" width="0.2890625" style="0" hidden="1" customWidth="1"/>
  </cols>
  <sheetData>
    <row r="7" spans="2:14" ht="15">
      <c r="B7" s="1"/>
      <c r="C7" s="1"/>
      <c r="D7" s="259"/>
      <c r="E7" s="259"/>
      <c r="F7" s="260" t="s">
        <v>1</v>
      </c>
      <c r="G7" s="260"/>
      <c r="H7" s="260" t="s">
        <v>2</v>
      </c>
      <c r="I7" s="260"/>
      <c r="J7" s="260" t="s">
        <v>3</v>
      </c>
      <c r="K7" s="260"/>
      <c r="M7" s="296" t="s">
        <v>249</v>
      </c>
      <c r="N7" s="297" t="s">
        <v>247</v>
      </c>
    </row>
    <row r="8" spans="2:14" ht="15">
      <c r="B8" s="3" t="s">
        <v>1</v>
      </c>
      <c r="C8" s="3"/>
      <c r="D8" s="261" t="s">
        <v>153</v>
      </c>
      <c r="E8" s="261"/>
      <c r="F8" s="262"/>
      <c r="G8" s="262"/>
      <c r="H8" s="263" t="s">
        <v>98</v>
      </c>
      <c r="I8" s="263"/>
      <c r="J8" s="263" t="s">
        <v>75</v>
      </c>
      <c r="K8" s="263"/>
      <c r="M8" s="294" t="s">
        <v>252</v>
      </c>
      <c r="N8" s="295">
        <v>200</v>
      </c>
    </row>
    <row r="9" spans="2:14" ht="15">
      <c r="B9" s="3" t="s">
        <v>2</v>
      </c>
      <c r="C9" s="3"/>
      <c r="D9" s="261" t="s">
        <v>154</v>
      </c>
      <c r="E9" s="261"/>
      <c r="F9" s="263" t="s">
        <v>156</v>
      </c>
      <c r="G9" s="263"/>
      <c r="H9" s="262"/>
      <c r="I9" s="262"/>
      <c r="J9" s="263" t="s">
        <v>157</v>
      </c>
      <c r="K9" s="263"/>
      <c r="M9" s="294" t="s">
        <v>250</v>
      </c>
      <c r="N9" s="295">
        <v>140</v>
      </c>
    </row>
    <row r="10" spans="2:14" ht="15">
      <c r="B10" s="3" t="s">
        <v>3</v>
      </c>
      <c r="C10" s="3"/>
      <c r="D10" s="261" t="s">
        <v>155</v>
      </c>
      <c r="E10" s="261"/>
      <c r="F10" s="263" t="s">
        <v>76</v>
      </c>
      <c r="G10" s="263"/>
      <c r="H10" s="263" t="s">
        <v>158</v>
      </c>
      <c r="I10" s="263"/>
      <c r="J10" s="262"/>
      <c r="K10" s="262"/>
      <c r="M10" s="294" t="s">
        <v>251</v>
      </c>
      <c r="N10" s="295">
        <v>90</v>
      </c>
    </row>
    <row r="11" spans="2:11" ht="1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15"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mergeCells count="16">
    <mergeCell ref="D9:E9"/>
    <mergeCell ref="F9:G9"/>
    <mergeCell ref="H9:I9"/>
    <mergeCell ref="J9:K9"/>
    <mergeCell ref="D10:E10"/>
    <mergeCell ref="F10:G10"/>
    <mergeCell ref="H10:I10"/>
    <mergeCell ref="J10:K10"/>
    <mergeCell ref="D7:E7"/>
    <mergeCell ref="F7:G7"/>
    <mergeCell ref="H7:I7"/>
    <mergeCell ref="J7:K7"/>
    <mergeCell ref="D8:E8"/>
    <mergeCell ref="F8:G8"/>
    <mergeCell ref="H8:I8"/>
    <mergeCell ref="J8:K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41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  <col min="15" max="15" width="5.140625" style="0" customWidth="1"/>
    <col min="16" max="16" width="11.57421875" style="0" customWidth="1"/>
    <col min="17" max="17" width="9.28125" style="0" customWidth="1"/>
    <col min="25" max="37" width="0" style="0" hidden="1" customWidth="1"/>
  </cols>
  <sheetData>
    <row r="1" spans="1:37" ht="26.25">
      <c r="A1" s="272" t="str">
        <f>'[2]Altalanos'!$A$6</f>
        <v>Senior Vidék Bajnokság</v>
      </c>
      <c r="B1" s="272"/>
      <c r="C1" s="272"/>
      <c r="D1" s="272"/>
      <c r="E1" s="272"/>
      <c r="F1" s="272"/>
      <c r="G1" s="172"/>
      <c r="H1" s="173" t="s">
        <v>164</v>
      </c>
      <c r="I1" s="174"/>
      <c r="J1" s="175"/>
      <c r="L1" s="176"/>
      <c r="M1" s="177"/>
      <c r="N1" s="178"/>
      <c r="O1" s="178" t="s">
        <v>165</v>
      </c>
      <c r="P1" s="178"/>
      <c r="Q1" s="179"/>
      <c r="R1" s="178"/>
      <c r="AB1" s="180" t="e">
        <f>IF(Y5=1,CONCATENATE(VLOOKUP(Y3,AA16:AH27,2)),CONCATENATE(VLOOKUP(Y3,AA2:AK13,2)))</f>
        <v>#N/A</v>
      </c>
      <c r="AC1" s="180" t="e">
        <f>IF(Y5=1,CONCATENATE(VLOOKUP(Y3,AA16:AK27,3)),CONCATENATE(VLOOKUP(Y3,AA2:AK13,3)))</f>
        <v>#N/A</v>
      </c>
      <c r="AD1" s="180" t="e">
        <f>IF(Y5=1,CONCATENATE(VLOOKUP(Y3,AA16:AK27,4)),CONCATENATE(VLOOKUP(Y3,AA2:AK13,4)))</f>
        <v>#N/A</v>
      </c>
      <c r="AE1" s="180" t="e">
        <f>IF(Y5=1,CONCATENATE(VLOOKUP(Y3,AA16:AK27,5)),CONCATENATE(VLOOKUP(Y3,AA2:AK13,5)))</f>
        <v>#N/A</v>
      </c>
      <c r="AF1" s="180" t="e">
        <f>IF(Y5=1,CONCATENATE(VLOOKUP(Y3,AA16:AK27,6)),CONCATENATE(VLOOKUP(Y3,AA2:AK13,6)))</f>
        <v>#N/A</v>
      </c>
      <c r="AG1" s="180" t="e">
        <f>IF(Y5=1,CONCATENATE(VLOOKUP(Y3,AA16:AK27,7)),CONCATENATE(VLOOKUP(Y3,AA2:AK13,7)))</f>
        <v>#N/A</v>
      </c>
      <c r="AH1" s="180" t="e">
        <f>IF(Y5=1,CONCATENATE(VLOOKUP(Y3,AA16:AK27,8)),CONCATENATE(VLOOKUP(Y3,AA2:AK13,8)))</f>
        <v>#N/A</v>
      </c>
      <c r="AI1" s="180" t="e">
        <f>IF(Y5=1,CONCATENATE(VLOOKUP(Y3,AA16:AK27,9)),CONCATENATE(VLOOKUP(Y3,AA2:AK13,9)))</f>
        <v>#N/A</v>
      </c>
      <c r="AJ1" s="180" t="e">
        <f>IF(Y5=1,CONCATENATE(VLOOKUP(Y3,AA16:AK27,10)),CONCATENATE(VLOOKUP(Y3,AA2:AK13,10)))</f>
        <v>#N/A</v>
      </c>
      <c r="AK1" s="180" t="e">
        <f>IF(Y5=1,CONCATENATE(VLOOKUP(Y3,AA16:AK27,11)),CONCATENATE(VLOOKUP(Y3,AA2:AK13,11)))</f>
        <v>#N/A</v>
      </c>
    </row>
    <row r="2" spans="1:37" ht="15">
      <c r="A2" s="181" t="s">
        <v>9</v>
      </c>
      <c r="B2" s="182"/>
      <c r="C2" s="182"/>
      <c r="D2" s="182"/>
      <c r="E2" s="183" t="s">
        <v>243</v>
      </c>
      <c r="F2" s="182"/>
      <c r="G2" s="184"/>
      <c r="H2" s="185"/>
      <c r="I2" s="185"/>
      <c r="J2" s="186"/>
      <c r="K2" s="176"/>
      <c r="L2" s="176"/>
      <c r="M2" s="176"/>
      <c r="N2" s="187"/>
      <c r="O2" s="188"/>
      <c r="P2" s="187"/>
      <c r="Q2" s="188"/>
      <c r="R2" s="187"/>
      <c r="Y2" s="189"/>
      <c r="Z2" s="190"/>
      <c r="AA2" s="190" t="s">
        <v>1</v>
      </c>
      <c r="AB2" s="191">
        <v>150</v>
      </c>
      <c r="AC2" s="191">
        <v>120</v>
      </c>
      <c r="AD2" s="191">
        <v>100</v>
      </c>
      <c r="AE2" s="191">
        <v>80</v>
      </c>
      <c r="AF2" s="191">
        <v>70</v>
      </c>
      <c r="AG2" s="191">
        <v>60</v>
      </c>
      <c r="AH2" s="191">
        <v>55</v>
      </c>
      <c r="AI2" s="191">
        <v>50</v>
      </c>
      <c r="AJ2" s="191">
        <v>45</v>
      </c>
      <c r="AK2" s="191">
        <v>40</v>
      </c>
    </row>
    <row r="3" spans="1:37" ht="15">
      <c r="A3" s="10" t="s">
        <v>10</v>
      </c>
      <c r="B3" s="10"/>
      <c r="C3" s="10"/>
      <c r="D3" s="10"/>
      <c r="E3" s="10" t="s">
        <v>11</v>
      </c>
      <c r="F3" s="10"/>
      <c r="G3" s="10"/>
      <c r="H3" s="10" t="s">
        <v>12</v>
      </c>
      <c r="I3" s="10"/>
      <c r="J3" s="12"/>
      <c r="K3" s="10"/>
      <c r="L3" s="192" t="s">
        <v>13</v>
      </c>
      <c r="M3" s="10"/>
      <c r="N3" s="193"/>
      <c r="O3" s="194"/>
      <c r="P3" s="193"/>
      <c r="Q3" s="194"/>
      <c r="R3" s="195"/>
      <c r="Y3" s="190">
        <f>IF(H4="OB","A",IF(H4="IX","W",H4))</f>
        <v>0</v>
      </c>
      <c r="Z3" s="190"/>
      <c r="AA3" s="190" t="s">
        <v>166</v>
      </c>
      <c r="AB3" s="191">
        <v>120</v>
      </c>
      <c r="AC3" s="191">
        <v>90</v>
      </c>
      <c r="AD3" s="191">
        <v>65</v>
      </c>
      <c r="AE3" s="191">
        <v>55</v>
      </c>
      <c r="AF3" s="191">
        <v>50</v>
      </c>
      <c r="AG3" s="191">
        <v>45</v>
      </c>
      <c r="AH3" s="191">
        <v>40</v>
      </c>
      <c r="AI3" s="191">
        <v>35</v>
      </c>
      <c r="AJ3" s="191">
        <v>25</v>
      </c>
      <c r="AK3" s="191">
        <v>20</v>
      </c>
    </row>
    <row r="4" spans="1:37" ht="15.75" thickBot="1">
      <c r="A4" s="273" t="str">
        <f>'[2]Altalanos'!$A$10</f>
        <v>2020. 07. 3-5.</v>
      </c>
      <c r="B4" s="273"/>
      <c r="C4" s="273"/>
      <c r="D4" s="196"/>
      <c r="E4" s="197" t="str">
        <f>'[2]Altalanos'!$C$10</f>
        <v>DEBRECEN</v>
      </c>
      <c r="F4" s="197"/>
      <c r="G4" s="197"/>
      <c r="H4" s="198"/>
      <c r="I4" s="197"/>
      <c r="J4" s="199"/>
      <c r="K4" s="198"/>
      <c r="L4" s="200" t="str">
        <f>'[2]Altalanos'!$E$10</f>
        <v>Zuborné Pázmándi Katalin</v>
      </c>
      <c r="M4" s="198"/>
      <c r="N4" s="201"/>
      <c r="O4" s="202"/>
      <c r="P4" s="203" t="s">
        <v>167</v>
      </c>
      <c r="Q4" s="191" t="s">
        <v>168</v>
      </c>
      <c r="R4" s="191" t="s">
        <v>169</v>
      </c>
      <c r="S4" s="204"/>
      <c r="Y4" s="190"/>
      <c r="Z4" s="190"/>
      <c r="AA4" s="190" t="s">
        <v>170</v>
      </c>
      <c r="AB4" s="191">
        <v>90</v>
      </c>
      <c r="AC4" s="191">
        <v>60</v>
      </c>
      <c r="AD4" s="191">
        <v>45</v>
      </c>
      <c r="AE4" s="191">
        <v>34</v>
      </c>
      <c r="AF4" s="191">
        <v>27</v>
      </c>
      <c r="AG4" s="191">
        <v>22</v>
      </c>
      <c r="AH4" s="191">
        <v>18</v>
      </c>
      <c r="AI4" s="191">
        <v>15</v>
      </c>
      <c r="AJ4" s="191">
        <v>12</v>
      </c>
      <c r="AK4" s="191">
        <v>9</v>
      </c>
    </row>
    <row r="5" spans="1:37" ht="15">
      <c r="A5" s="205"/>
      <c r="B5" s="205" t="s">
        <v>171</v>
      </c>
      <c r="C5" s="206" t="s">
        <v>172</v>
      </c>
      <c r="D5" s="205" t="s">
        <v>15</v>
      </c>
      <c r="E5" s="205" t="s">
        <v>173</v>
      </c>
      <c r="F5" s="205"/>
      <c r="G5" s="205" t="s">
        <v>18</v>
      </c>
      <c r="H5" s="205"/>
      <c r="I5" s="205" t="s">
        <v>19</v>
      </c>
      <c r="J5" s="205"/>
      <c r="K5" s="207" t="s">
        <v>0</v>
      </c>
      <c r="L5" s="207" t="s">
        <v>174</v>
      </c>
      <c r="M5" s="207" t="s">
        <v>175</v>
      </c>
      <c r="P5" s="208" t="s">
        <v>176</v>
      </c>
      <c r="Q5" s="209" t="s">
        <v>177</v>
      </c>
      <c r="R5" s="209" t="s">
        <v>178</v>
      </c>
      <c r="S5" s="204"/>
      <c r="Y5" s="190">
        <f>IF(OR('[2]Altalanos'!$A$8="F1",'[2]Altalanos'!$A$8="F2",'[2]Altalanos'!$A$8="N1",'[2]Altalanos'!$A$8="N2"),1,2)</f>
        <v>2</v>
      </c>
      <c r="Z5" s="190"/>
      <c r="AA5" s="190" t="s">
        <v>179</v>
      </c>
      <c r="AB5" s="191">
        <v>60</v>
      </c>
      <c r="AC5" s="191">
        <v>40</v>
      </c>
      <c r="AD5" s="191">
        <v>30</v>
      </c>
      <c r="AE5" s="191">
        <v>20</v>
      </c>
      <c r="AF5" s="191">
        <v>18</v>
      </c>
      <c r="AG5" s="191">
        <v>15</v>
      </c>
      <c r="AH5" s="191">
        <v>12</v>
      </c>
      <c r="AI5" s="191">
        <v>10</v>
      </c>
      <c r="AJ5" s="191">
        <v>8</v>
      </c>
      <c r="AK5" s="191">
        <v>6</v>
      </c>
    </row>
    <row r="6" spans="1:37" ht="15">
      <c r="A6" s="1"/>
      <c r="B6" s="1"/>
      <c r="C6" s="210"/>
      <c r="D6" s="1"/>
      <c r="E6" s="1" t="s">
        <v>209</v>
      </c>
      <c r="F6" s="1"/>
      <c r="G6" s="1" t="s">
        <v>43</v>
      </c>
      <c r="H6" s="1"/>
      <c r="I6" s="1"/>
      <c r="J6" s="1"/>
      <c r="K6" s="1"/>
      <c r="L6" s="1"/>
      <c r="M6" s="1"/>
      <c r="P6" s="211" t="s">
        <v>180</v>
      </c>
      <c r="Q6" s="212" t="s">
        <v>181</v>
      </c>
      <c r="R6" s="212" t="s">
        <v>182</v>
      </c>
      <c r="S6" s="204"/>
      <c r="Y6" s="190"/>
      <c r="Z6" s="190"/>
      <c r="AA6" s="190" t="s">
        <v>183</v>
      </c>
      <c r="AB6" s="191">
        <v>40</v>
      </c>
      <c r="AC6" s="191">
        <v>25</v>
      </c>
      <c r="AD6" s="191">
        <v>18</v>
      </c>
      <c r="AE6" s="191">
        <v>13</v>
      </c>
      <c r="AF6" s="191">
        <v>10</v>
      </c>
      <c r="AG6" s="191">
        <v>8</v>
      </c>
      <c r="AH6" s="191">
        <v>6</v>
      </c>
      <c r="AI6" s="191">
        <v>5</v>
      </c>
      <c r="AJ6" s="191">
        <v>4</v>
      </c>
      <c r="AK6" s="191">
        <v>3</v>
      </c>
    </row>
    <row r="7" spans="1:37" ht="15">
      <c r="A7" s="6" t="s">
        <v>1</v>
      </c>
      <c r="B7" s="213"/>
      <c r="C7" s="214"/>
      <c r="D7" s="214"/>
      <c r="E7" s="271" t="s">
        <v>208</v>
      </c>
      <c r="F7" s="271"/>
      <c r="G7" s="271" t="s">
        <v>47</v>
      </c>
      <c r="H7" s="271"/>
      <c r="I7" s="215"/>
      <c r="J7" s="1"/>
      <c r="K7" s="216" t="s">
        <v>252</v>
      </c>
      <c r="L7" s="298">
        <v>200</v>
      </c>
      <c r="M7" s="217"/>
      <c r="P7" s="203" t="s">
        <v>184</v>
      </c>
      <c r="Q7" s="191" t="s">
        <v>185</v>
      </c>
      <c r="R7" s="191" t="s">
        <v>186</v>
      </c>
      <c r="Y7" s="190"/>
      <c r="Z7" s="190"/>
      <c r="AA7" s="190" t="s">
        <v>187</v>
      </c>
      <c r="AB7" s="191">
        <v>25</v>
      </c>
      <c r="AC7" s="191">
        <v>15</v>
      </c>
      <c r="AD7" s="191">
        <v>13</v>
      </c>
      <c r="AE7" s="191">
        <v>8</v>
      </c>
      <c r="AF7" s="191">
        <v>6</v>
      </c>
      <c r="AG7" s="191">
        <v>4</v>
      </c>
      <c r="AH7" s="191">
        <v>3</v>
      </c>
      <c r="AI7" s="191">
        <v>2</v>
      </c>
      <c r="AJ7" s="191">
        <v>1</v>
      </c>
      <c r="AK7" s="191">
        <v>0</v>
      </c>
    </row>
    <row r="8" spans="1:37" ht="15">
      <c r="A8" s="6"/>
      <c r="B8" s="218"/>
      <c r="C8" s="219"/>
      <c r="D8" s="219"/>
      <c r="E8" s="219" t="s">
        <v>210</v>
      </c>
      <c r="F8" s="219"/>
      <c r="G8" s="219" t="s">
        <v>51</v>
      </c>
      <c r="H8" s="219"/>
      <c r="I8" s="219"/>
      <c r="J8" s="1"/>
      <c r="K8" s="6"/>
      <c r="L8" s="299"/>
      <c r="M8" s="220"/>
      <c r="P8" s="208" t="s">
        <v>188</v>
      </c>
      <c r="Q8" s="209" t="s">
        <v>189</v>
      </c>
      <c r="R8" s="209" t="s">
        <v>190</v>
      </c>
      <c r="Y8" s="190"/>
      <c r="Z8" s="190"/>
      <c r="AA8" s="190" t="s">
        <v>191</v>
      </c>
      <c r="AB8" s="191">
        <v>15</v>
      </c>
      <c r="AC8" s="191">
        <v>10</v>
      </c>
      <c r="AD8" s="191">
        <v>7</v>
      </c>
      <c r="AE8" s="191">
        <v>5</v>
      </c>
      <c r="AF8" s="191">
        <v>4</v>
      </c>
      <c r="AG8" s="191">
        <v>3</v>
      </c>
      <c r="AH8" s="191">
        <v>2</v>
      </c>
      <c r="AI8" s="191">
        <v>1</v>
      </c>
      <c r="AJ8" s="191">
        <v>0</v>
      </c>
      <c r="AK8" s="191">
        <v>0</v>
      </c>
    </row>
    <row r="9" spans="1:37" ht="15">
      <c r="A9" s="6" t="s">
        <v>2</v>
      </c>
      <c r="B9" s="213"/>
      <c r="C9" s="214"/>
      <c r="D9" s="214"/>
      <c r="E9" s="271" t="s">
        <v>211</v>
      </c>
      <c r="F9" s="271"/>
      <c r="G9" s="271" t="s">
        <v>212</v>
      </c>
      <c r="H9" s="271"/>
      <c r="I9" s="215"/>
      <c r="J9" s="1"/>
      <c r="K9" s="216" t="s">
        <v>254</v>
      </c>
      <c r="L9" s="298">
        <v>60</v>
      </c>
      <c r="M9" s="217"/>
      <c r="Y9" s="190"/>
      <c r="Z9" s="190"/>
      <c r="AA9" s="190" t="s">
        <v>192</v>
      </c>
      <c r="AB9" s="191">
        <v>10</v>
      </c>
      <c r="AC9" s="191">
        <v>6</v>
      </c>
      <c r="AD9" s="191">
        <v>4</v>
      </c>
      <c r="AE9" s="191">
        <v>2</v>
      </c>
      <c r="AF9" s="191">
        <v>1</v>
      </c>
      <c r="AG9" s="191">
        <v>0</v>
      </c>
      <c r="AH9" s="191">
        <v>0</v>
      </c>
      <c r="AI9" s="191">
        <v>0</v>
      </c>
      <c r="AJ9" s="191">
        <v>0</v>
      </c>
      <c r="AK9" s="191">
        <v>0</v>
      </c>
    </row>
    <row r="10" spans="1:37" ht="15">
      <c r="A10" s="6"/>
      <c r="B10" s="218"/>
      <c r="C10" s="219"/>
      <c r="D10" s="219"/>
      <c r="E10" s="219" t="s">
        <v>214</v>
      </c>
      <c r="F10" s="219"/>
      <c r="G10" s="219" t="s">
        <v>215</v>
      </c>
      <c r="H10" s="219"/>
      <c r="I10" s="219"/>
      <c r="J10" s="1"/>
      <c r="K10" s="6"/>
      <c r="L10" s="299"/>
      <c r="M10" s="220"/>
      <c r="Y10" s="190"/>
      <c r="Z10" s="190"/>
      <c r="AA10" s="190" t="s">
        <v>193</v>
      </c>
      <c r="AB10" s="191">
        <v>6</v>
      </c>
      <c r="AC10" s="191">
        <v>3</v>
      </c>
      <c r="AD10" s="191">
        <v>2</v>
      </c>
      <c r="AE10" s="191">
        <v>1</v>
      </c>
      <c r="AF10" s="191">
        <v>0</v>
      </c>
      <c r="AG10" s="191">
        <v>0</v>
      </c>
      <c r="AH10" s="191">
        <v>0</v>
      </c>
      <c r="AI10" s="191">
        <v>0</v>
      </c>
      <c r="AJ10" s="191">
        <v>0</v>
      </c>
      <c r="AK10" s="191">
        <v>0</v>
      </c>
    </row>
    <row r="11" spans="1:37" ht="15">
      <c r="A11" s="6" t="s">
        <v>3</v>
      </c>
      <c r="B11" s="213"/>
      <c r="C11" s="214"/>
      <c r="D11" s="214"/>
      <c r="E11" s="271" t="s">
        <v>213</v>
      </c>
      <c r="F11" s="271"/>
      <c r="G11" s="271" t="s">
        <v>51</v>
      </c>
      <c r="H11" s="271"/>
      <c r="I11" s="215"/>
      <c r="J11" s="1"/>
      <c r="K11" s="216" t="s">
        <v>253</v>
      </c>
      <c r="L11" s="298">
        <v>90</v>
      </c>
      <c r="M11" s="217"/>
      <c r="Y11" s="190"/>
      <c r="Z11" s="190"/>
      <c r="AA11" s="190" t="s">
        <v>194</v>
      </c>
      <c r="AB11" s="191">
        <v>3</v>
      </c>
      <c r="AC11" s="191">
        <v>2</v>
      </c>
      <c r="AD11" s="191">
        <v>1</v>
      </c>
      <c r="AE11" s="191">
        <v>0</v>
      </c>
      <c r="AF11" s="191">
        <v>0</v>
      </c>
      <c r="AG11" s="191">
        <v>0</v>
      </c>
      <c r="AH11" s="191">
        <v>0</v>
      </c>
      <c r="AI11" s="191">
        <v>0</v>
      </c>
      <c r="AJ11" s="191">
        <v>0</v>
      </c>
      <c r="AK11" s="191">
        <v>0</v>
      </c>
    </row>
    <row r="12" spans="1:37" ht="15">
      <c r="A12" s="6"/>
      <c r="B12" s="218"/>
      <c r="C12" s="219"/>
      <c r="D12" s="219"/>
      <c r="E12" s="219" t="s">
        <v>216</v>
      </c>
      <c r="F12" s="219"/>
      <c r="G12" s="219" t="s">
        <v>217</v>
      </c>
      <c r="H12" s="219"/>
      <c r="I12" s="219"/>
      <c r="J12" s="1"/>
      <c r="K12" s="210"/>
      <c r="L12" s="300"/>
      <c r="M12" s="220"/>
      <c r="Y12" s="190"/>
      <c r="Z12" s="190"/>
      <c r="AA12" s="190" t="s">
        <v>195</v>
      </c>
      <c r="AB12" s="221">
        <v>0</v>
      </c>
      <c r="AC12" s="221">
        <v>0</v>
      </c>
      <c r="AD12" s="221">
        <v>0</v>
      </c>
      <c r="AE12" s="221">
        <v>0</v>
      </c>
      <c r="AF12" s="221">
        <v>0</v>
      </c>
      <c r="AG12" s="221">
        <v>0</v>
      </c>
      <c r="AH12" s="221">
        <v>0</v>
      </c>
      <c r="AI12" s="221">
        <v>0</v>
      </c>
      <c r="AJ12" s="221">
        <v>0</v>
      </c>
      <c r="AK12" s="221">
        <v>0</v>
      </c>
    </row>
    <row r="13" spans="1:37" ht="15">
      <c r="A13" s="6" t="s">
        <v>4</v>
      </c>
      <c r="B13" s="213"/>
      <c r="C13" s="214"/>
      <c r="D13" s="214"/>
      <c r="E13" s="271" t="s">
        <v>218</v>
      </c>
      <c r="F13" s="271"/>
      <c r="G13" s="271" t="s">
        <v>51</v>
      </c>
      <c r="H13" s="271"/>
      <c r="I13" s="215"/>
      <c r="J13" s="1"/>
      <c r="K13" s="216" t="s">
        <v>251</v>
      </c>
      <c r="L13" s="298">
        <v>90</v>
      </c>
      <c r="M13" s="217"/>
      <c r="Y13" s="190"/>
      <c r="Z13" s="190"/>
      <c r="AA13" s="190" t="s">
        <v>196</v>
      </c>
      <c r="AB13" s="221">
        <v>0</v>
      </c>
      <c r="AC13" s="221">
        <v>0</v>
      </c>
      <c r="AD13" s="221">
        <v>0</v>
      </c>
      <c r="AE13" s="221">
        <v>0</v>
      </c>
      <c r="AF13" s="221">
        <v>0</v>
      </c>
      <c r="AG13" s="221">
        <v>0</v>
      </c>
      <c r="AH13" s="221">
        <v>0</v>
      </c>
      <c r="AI13" s="221">
        <v>0</v>
      </c>
      <c r="AJ13" s="221">
        <v>0</v>
      </c>
      <c r="AK13" s="221">
        <v>0</v>
      </c>
    </row>
    <row r="14" spans="1:37" ht="15">
      <c r="A14" s="6"/>
      <c r="B14" s="218"/>
      <c r="C14" s="219"/>
      <c r="D14" s="219"/>
      <c r="E14" s="219" t="s">
        <v>219</v>
      </c>
      <c r="F14" s="219"/>
      <c r="G14" s="219" t="s">
        <v>51</v>
      </c>
      <c r="H14" s="219"/>
      <c r="I14" s="219"/>
      <c r="J14" s="1"/>
      <c r="K14" s="6"/>
      <c r="L14" s="299"/>
      <c r="M14" s="22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</row>
    <row r="15" spans="1:37" ht="15">
      <c r="A15" s="6" t="s">
        <v>5</v>
      </c>
      <c r="B15" s="213"/>
      <c r="C15" s="214"/>
      <c r="D15" s="214"/>
      <c r="E15" s="271" t="s">
        <v>220</v>
      </c>
      <c r="F15" s="271"/>
      <c r="G15" s="271" t="s">
        <v>221</v>
      </c>
      <c r="H15" s="271"/>
      <c r="I15" s="215"/>
      <c r="J15" s="1"/>
      <c r="K15" s="216" t="s">
        <v>250</v>
      </c>
      <c r="L15" s="298">
        <v>140</v>
      </c>
      <c r="M15" s="217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</row>
    <row r="16" spans="1:37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Y16" s="190"/>
      <c r="Z16" s="190"/>
      <c r="AA16" s="190" t="s">
        <v>1</v>
      </c>
      <c r="AB16" s="190">
        <v>300</v>
      </c>
      <c r="AC16" s="190">
        <v>250</v>
      </c>
      <c r="AD16" s="190">
        <v>220</v>
      </c>
      <c r="AE16" s="190">
        <v>180</v>
      </c>
      <c r="AF16" s="190">
        <v>160</v>
      </c>
      <c r="AG16" s="190">
        <v>150</v>
      </c>
      <c r="AH16" s="190">
        <v>140</v>
      </c>
      <c r="AI16" s="190">
        <v>130</v>
      </c>
      <c r="AJ16" s="190">
        <v>120</v>
      </c>
      <c r="AK16" s="190">
        <v>110</v>
      </c>
    </row>
    <row r="17" spans="1:3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Y17" s="190"/>
      <c r="Z17" s="190"/>
      <c r="AA17" s="190" t="s">
        <v>166</v>
      </c>
      <c r="AB17" s="190">
        <v>250</v>
      </c>
      <c r="AC17" s="190">
        <v>200</v>
      </c>
      <c r="AD17" s="190">
        <v>160</v>
      </c>
      <c r="AE17" s="190">
        <v>140</v>
      </c>
      <c r="AF17" s="190">
        <v>120</v>
      </c>
      <c r="AG17" s="190">
        <v>110</v>
      </c>
      <c r="AH17" s="190">
        <v>100</v>
      </c>
      <c r="AI17" s="190">
        <v>90</v>
      </c>
      <c r="AJ17" s="190">
        <v>80</v>
      </c>
      <c r="AK17" s="190">
        <v>70</v>
      </c>
    </row>
    <row r="18" spans="1:37" ht="18.75" customHeight="1">
      <c r="A18" s="1"/>
      <c r="B18" s="259"/>
      <c r="C18" s="259"/>
      <c r="D18" s="260" t="s">
        <v>1</v>
      </c>
      <c r="E18" s="260"/>
      <c r="F18" s="260" t="s">
        <v>2</v>
      </c>
      <c r="G18" s="260"/>
      <c r="H18" s="260" t="s">
        <v>3</v>
      </c>
      <c r="I18" s="260"/>
      <c r="J18" s="260" t="s">
        <v>4</v>
      </c>
      <c r="K18" s="260"/>
      <c r="L18" s="260" t="s">
        <v>5</v>
      </c>
      <c r="M18" s="260"/>
      <c r="Y18" s="190"/>
      <c r="Z18" s="190"/>
      <c r="AA18" s="190" t="s">
        <v>170</v>
      </c>
      <c r="AB18" s="190">
        <v>200</v>
      </c>
      <c r="AC18" s="190">
        <v>150</v>
      </c>
      <c r="AD18" s="190">
        <v>130</v>
      </c>
      <c r="AE18" s="190">
        <v>110</v>
      </c>
      <c r="AF18" s="190">
        <v>95</v>
      </c>
      <c r="AG18" s="190">
        <v>80</v>
      </c>
      <c r="AH18" s="190">
        <v>70</v>
      </c>
      <c r="AI18" s="190">
        <v>60</v>
      </c>
      <c r="AJ18" s="190">
        <v>55</v>
      </c>
      <c r="AK18" s="190">
        <v>50</v>
      </c>
    </row>
    <row r="19" spans="1:37" ht="18.75" customHeight="1">
      <c r="A19" s="3" t="s">
        <v>1</v>
      </c>
      <c r="B19" s="261" t="s">
        <v>238</v>
      </c>
      <c r="C19" s="261"/>
      <c r="D19" s="262"/>
      <c r="E19" s="262"/>
      <c r="F19" s="263" t="s">
        <v>222</v>
      </c>
      <c r="G19" s="263"/>
      <c r="H19" s="263">
        <v>81</v>
      </c>
      <c r="I19" s="263"/>
      <c r="J19" s="260">
        <v>80</v>
      </c>
      <c r="K19" s="260"/>
      <c r="L19" s="260">
        <v>85</v>
      </c>
      <c r="M19" s="260"/>
      <c r="Y19" s="190"/>
      <c r="Z19" s="190"/>
      <c r="AA19" s="190" t="s">
        <v>179</v>
      </c>
      <c r="AB19" s="190">
        <v>150</v>
      </c>
      <c r="AC19" s="190">
        <v>120</v>
      </c>
      <c r="AD19" s="190">
        <v>100</v>
      </c>
      <c r="AE19" s="190">
        <v>80</v>
      </c>
      <c r="AF19" s="190">
        <v>70</v>
      </c>
      <c r="AG19" s="190">
        <v>60</v>
      </c>
      <c r="AH19" s="190">
        <v>55</v>
      </c>
      <c r="AI19" s="190">
        <v>50</v>
      </c>
      <c r="AJ19" s="190">
        <v>45</v>
      </c>
      <c r="AK19" s="190">
        <v>40</v>
      </c>
    </row>
    <row r="20" spans="1:37" ht="18.75" customHeight="1">
      <c r="A20" s="3" t="s">
        <v>2</v>
      </c>
      <c r="B20" s="261" t="s">
        <v>239</v>
      </c>
      <c r="C20" s="261"/>
      <c r="D20" s="263" t="s">
        <v>223</v>
      </c>
      <c r="E20" s="263"/>
      <c r="F20" s="262"/>
      <c r="G20" s="262"/>
      <c r="H20" s="263" t="s">
        <v>223</v>
      </c>
      <c r="I20" s="263"/>
      <c r="J20" s="263" t="s">
        <v>223</v>
      </c>
      <c r="K20" s="263"/>
      <c r="L20" s="260">
        <v>58</v>
      </c>
      <c r="M20" s="260"/>
      <c r="Y20" s="190"/>
      <c r="Z20" s="190"/>
      <c r="AA20" s="190" t="s">
        <v>183</v>
      </c>
      <c r="AB20" s="190">
        <v>120</v>
      </c>
      <c r="AC20" s="190">
        <v>90</v>
      </c>
      <c r="AD20" s="190">
        <v>65</v>
      </c>
      <c r="AE20" s="190">
        <v>55</v>
      </c>
      <c r="AF20" s="190">
        <v>50</v>
      </c>
      <c r="AG20" s="190">
        <v>45</v>
      </c>
      <c r="AH20" s="190">
        <v>40</v>
      </c>
      <c r="AI20" s="190">
        <v>35</v>
      </c>
      <c r="AJ20" s="190">
        <v>25</v>
      </c>
      <c r="AK20" s="190">
        <v>20</v>
      </c>
    </row>
    <row r="21" spans="1:37" ht="18.75" customHeight="1">
      <c r="A21" s="3" t="s">
        <v>3</v>
      </c>
      <c r="B21" s="261" t="s">
        <v>240</v>
      </c>
      <c r="C21" s="261"/>
      <c r="D21" s="263">
        <v>18</v>
      </c>
      <c r="E21" s="263"/>
      <c r="F21" s="263" t="s">
        <v>224</v>
      </c>
      <c r="G21" s="263"/>
      <c r="H21" s="262"/>
      <c r="I21" s="262"/>
      <c r="J21" s="263">
        <v>28</v>
      </c>
      <c r="K21" s="263"/>
      <c r="L21" s="270" t="s">
        <v>226</v>
      </c>
      <c r="M21" s="270"/>
      <c r="Y21" s="190"/>
      <c r="Z21" s="190"/>
      <c r="AA21" s="190" t="s">
        <v>187</v>
      </c>
      <c r="AB21" s="190">
        <v>90</v>
      </c>
      <c r="AC21" s="190">
        <v>60</v>
      </c>
      <c r="AD21" s="190">
        <v>45</v>
      </c>
      <c r="AE21" s="190">
        <v>34</v>
      </c>
      <c r="AF21" s="190">
        <v>27</v>
      </c>
      <c r="AG21" s="190">
        <v>22</v>
      </c>
      <c r="AH21" s="190">
        <v>18</v>
      </c>
      <c r="AI21" s="190">
        <v>15</v>
      </c>
      <c r="AJ21" s="190">
        <v>12</v>
      </c>
      <c r="AK21" s="190">
        <v>9</v>
      </c>
    </row>
    <row r="22" spans="1:37" ht="18.75" customHeight="1">
      <c r="A22" s="3" t="s">
        <v>4</v>
      </c>
      <c r="B22" s="261" t="s">
        <v>241</v>
      </c>
      <c r="C22" s="261"/>
      <c r="D22" s="270" t="s">
        <v>226</v>
      </c>
      <c r="E22" s="270"/>
      <c r="F22" s="263" t="s">
        <v>225</v>
      </c>
      <c r="G22" s="263"/>
      <c r="H22" s="260">
        <v>82</v>
      </c>
      <c r="I22" s="260"/>
      <c r="J22" s="262"/>
      <c r="K22" s="262"/>
      <c r="L22" s="270" t="s">
        <v>226</v>
      </c>
      <c r="M22" s="270"/>
      <c r="Y22" s="190"/>
      <c r="Z22" s="190"/>
      <c r="AA22" s="190" t="s">
        <v>191</v>
      </c>
      <c r="AB22" s="190">
        <v>60</v>
      </c>
      <c r="AC22" s="190">
        <v>40</v>
      </c>
      <c r="AD22" s="190">
        <v>30</v>
      </c>
      <c r="AE22" s="190">
        <v>20</v>
      </c>
      <c r="AF22" s="190">
        <v>18</v>
      </c>
      <c r="AG22" s="190">
        <v>15</v>
      </c>
      <c r="AH22" s="190">
        <v>12</v>
      </c>
      <c r="AI22" s="190">
        <v>10</v>
      </c>
      <c r="AJ22" s="190">
        <v>8</v>
      </c>
      <c r="AK22" s="190">
        <v>6</v>
      </c>
    </row>
    <row r="23" spans="1:37" ht="18.75" customHeight="1">
      <c r="A23" s="3" t="s">
        <v>5</v>
      </c>
      <c r="B23" s="261" t="s">
        <v>242</v>
      </c>
      <c r="C23" s="261"/>
      <c r="D23" s="263">
        <v>58</v>
      </c>
      <c r="E23" s="263"/>
      <c r="F23" s="263">
        <v>85</v>
      </c>
      <c r="G23" s="263"/>
      <c r="H23" s="260">
        <v>80</v>
      </c>
      <c r="I23" s="260"/>
      <c r="J23" s="260">
        <v>80</v>
      </c>
      <c r="K23" s="260"/>
      <c r="L23" s="262"/>
      <c r="M23" s="262"/>
      <c r="Y23" s="190"/>
      <c r="Z23" s="190"/>
      <c r="AA23" s="190" t="s">
        <v>192</v>
      </c>
      <c r="AB23" s="190">
        <v>40</v>
      </c>
      <c r="AC23" s="190">
        <v>25</v>
      </c>
      <c r="AD23" s="190">
        <v>18</v>
      </c>
      <c r="AE23" s="190">
        <v>13</v>
      </c>
      <c r="AF23" s="190">
        <v>8</v>
      </c>
      <c r="AG23" s="190">
        <v>7</v>
      </c>
      <c r="AH23" s="190">
        <v>6</v>
      </c>
      <c r="AI23" s="190">
        <v>5</v>
      </c>
      <c r="AJ23" s="190">
        <v>4</v>
      </c>
      <c r="AK23" s="190">
        <v>3</v>
      </c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Y24" s="190"/>
      <c r="Z24" s="190"/>
      <c r="AA24" s="190" t="s">
        <v>193</v>
      </c>
      <c r="AB24" s="190">
        <v>25</v>
      </c>
      <c r="AC24" s="190">
        <v>15</v>
      </c>
      <c r="AD24" s="190">
        <v>13</v>
      </c>
      <c r="AE24" s="190">
        <v>7</v>
      </c>
      <c r="AF24" s="190">
        <v>6</v>
      </c>
      <c r="AG24" s="190">
        <v>5</v>
      </c>
      <c r="AH24" s="190">
        <v>4</v>
      </c>
      <c r="AI24" s="190">
        <v>3</v>
      </c>
      <c r="AJ24" s="190">
        <v>2</v>
      </c>
      <c r="AK24" s="190">
        <v>1</v>
      </c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Y25" s="190"/>
      <c r="Z25" s="190"/>
      <c r="AA25" s="190" t="s">
        <v>194</v>
      </c>
      <c r="AB25" s="190">
        <v>15</v>
      </c>
      <c r="AC25" s="190">
        <v>10</v>
      </c>
      <c r="AD25" s="190">
        <v>8</v>
      </c>
      <c r="AE25" s="190">
        <v>4</v>
      </c>
      <c r="AF25" s="190">
        <v>3</v>
      </c>
      <c r="AG25" s="190">
        <v>2</v>
      </c>
      <c r="AH25" s="190">
        <v>1</v>
      </c>
      <c r="AI25" s="190">
        <v>0</v>
      </c>
      <c r="AJ25" s="190">
        <v>0</v>
      </c>
      <c r="AK25" s="190">
        <v>0</v>
      </c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Y26" s="190"/>
      <c r="Z26" s="190"/>
      <c r="AA26" s="190" t="s">
        <v>195</v>
      </c>
      <c r="AB26" s="190">
        <v>10</v>
      </c>
      <c r="AC26" s="190">
        <v>6</v>
      </c>
      <c r="AD26" s="190">
        <v>4</v>
      </c>
      <c r="AE26" s="190">
        <v>2</v>
      </c>
      <c r="AF26" s="190">
        <v>1</v>
      </c>
      <c r="AG26" s="190">
        <v>0</v>
      </c>
      <c r="AH26" s="190">
        <v>0</v>
      </c>
      <c r="AI26" s="190">
        <v>0</v>
      </c>
      <c r="AJ26" s="190">
        <v>0</v>
      </c>
      <c r="AK26" s="190">
        <v>0</v>
      </c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Y27" s="190"/>
      <c r="Z27" s="190"/>
      <c r="AA27" s="190" t="s">
        <v>196</v>
      </c>
      <c r="AB27" s="190">
        <v>3</v>
      </c>
      <c r="AC27" s="190">
        <v>2</v>
      </c>
      <c r="AD27" s="190">
        <v>1</v>
      </c>
      <c r="AE27" s="190">
        <v>0</v>
      </c>
      <c r="AF27" s="190">
        <v>0</v>
      </c>
      <c r="AG27" s="190">
        <v>0</v>
      </c>
      <c r="AH27" s="190">
        <v>0</v>
      </c>
      <c r="AI27" s="190">
        <v>0</v>
      </c>
      <c r="AJ27" s="190">
        <v>0</v>
      </c>
      <c r="AK27" s="190">
        <v>0</v>
      </c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7"/>
      <c r="M32" s="1"/>
    </row>
    <row r="33" spans="1:18" ht="15">
      <c r="A33" s="31" t="s">
        <v>15</v>
      </c>
      <c r="B33" s="32"/>
      <c r="C33" s="222"/>
      <c r="D33" s="223" t="s">
        <v>22</v>
      </c>
      <c r="E33" s="224" t="s">
        <v>197</v>
      </c>
      <c r="F33" s="225"/>
      <c r="G33" s="223" t="s">
        <v>22</v>
      </c>
      <c r="H33" s="224" t="s">
        <v>198</v>
      </c>
      <c r="I33" s="226"/>
      <c r="J33" s="224" t="s">
        <v>199</v>
      </c>
      <c r="K33" s="227" t="s">
        <v>200</v>
      </c>
      <c r="L33" s="205"/>
      <c r="M33" s="225"/>
      <c r="P33" s="228"/>
      <c r="Q33" s="228"/>
      <c r="R33" s="229"/>
    </row>
    <row r="34" spans="1:18" ht="15">
      <c r="A34" s="230" t="s">
        <v>201</v>
      </c>
      <c r="B34" s="231"/>
      <c r="C34" s="232"/>
      <c r="D34" s="233"/>
      <c r="E34" s="268"/>
      <c r="F34" s="268"/>
      <c r="G34" s="234" t="s">
        <v>23</v>
      </c>
      <c r="H34" s="231"/>
      <c r="I34" s="235"/>
      <c r="J34" s="236"/>
      <c r="K34" s="237" t="s">
        <v>202</v>
      </c>
      <c r="L34" s="238"/>
      <c r="M34" s="239"/>
      <c r="P34" s="240"/>
      <c r="Q34" s="240"/>
      <c r="R34" s="149"/>
    </row>
    <row r="35" spans="1:18" ht="15">
      <c r="A35" s="241" t="s">
        <v>203</v>
      </c>
      <c r="B35" s="43"/>
      <c r="C35" s="242"/>
      <c r="D35" s="243"/>
      <c r="E35" s="269"/>
      <c r="F35" s="269"/>
      <c r="G35" s="244" t="s">
        <v>24</v>
      </c>
      <c r="H35" s="42"/>
      <c r="I35" s="245"/>
      <c r="J35" s="246"/>
      <c r="K35" s="247"/>
      <c r="L35" s="7"/>
      <c r="M35" s="248"/>
      <c r="P35" s="149"/>
      <c r="Q35" s="143"/>
      <c r="R35" s="149"/>
    </row>
    <row r="36" spans="1:18" ht="15">
      <c r="A36" s="45"/>
      <c r="B36" s="46"/>
      <c r="C36" s="47"/>
      <c r="D36" s="243"/>
      <c r="E36" s="41"/>
      <c r="F36" s="1"/>
      <c r="G36" s="244" t="s">
        <v>25</v>
      </c>
      <c r="H36" s="42"/>
      <c r="I36" s="245"/>
      <c r="J36" s="246"/>
      <c r="K36" s="237" t="s">
        <v>26</v>
      </c>
      <c r="L36" s="238"/>
      <c r="M36" s="239"/>
      <c r="P36" s="240"/>
      <c r="Q36" s="240"/>
      <c r="R36" s="149"/>
    </row>
    <row r="37" spans="1:18" ht="15">
      <c r="A37" s="48"/>
      <c r="B37" s="15"/>
      <c r="C37" s="49"/>
      <c r="D37" s="243"/>
      <c r="E37" s="41"/>
      <c r="F37" s="1"/>
      <c r="G37" s="244" t="s">
        <v>27</v>
      </c>
      <c r="H37" s="42"/>
      <c r="I37" s="245"/>
      <c r="J37" s="246"/>
      <c r="K37" s="249"/>
      <c r="L37" s="1"/>
      <c r="M37" s="250"/>
      <c r="P37" s="149"/>
      <c r="Q37" s="143"/>
      <c r="R37" s="149"/>
    </row>
    <row r="38" spans="1:18" ht="15">
      <c r="A38" s="50"/>
      <c r="B38" s="51"/>
      <c r="C38" s="251"/>
      <c r="D38" s="243"/>
      <c r="E38" s="41"/>
      <c r="F38" s="1"/>
      <c r="G38" s="244" t="s">
        <v>204</v>
      </c>
      <c r="H38" s="42"/>
      <c r="I38" s="245"/>
      <c r="J38" s="246"/>
      <c r="K38" s="241"/>
      <c r="L38" s="7"/>
      <c r="M38" s="248"/>
      <c r="P38" s="149"/>
      <c r="Q38" s="143"/>
      <c r="R38" s="149"/>
    </row>
    <row r="39" spans="1:18" ht="15">
      <c r="A39" s="52"/>
      <c r="B39" s="53"/>
      <c r="C39" s="49"/>
      <c r="D39" s="243"/>
      <c r="E39" s="41"/>
      <c r="F39" s="1"/>
      <c r="G39" s="244" t="s">
        <v>205</v>
      </c>
      <c r="H39" s="42"/>
      <c r="I39" s="245"/>
      <c r="J39" s="246"/>
      <c r="K39" s="237" t="s">
        <v>28</v>
      </c>
      <c r="L39" s="238"/>
      <c r="M39" s="239"/>
      <c r="P39" s="240"/>
      <c r="Q39" s="240"/>
      <c r="R39" s="149"/>
    </row>
    <row r="40" spans="1:18" ht="15">
      <c r="A40" s="52"/>
      <c r="B40" s="53"/>
      <c r="C40" s="55"/>
      <c r="D40" s="243"/>
      <c r="E40" s="41"/>
      <c r="F40" s="1"/>
      <c r="G40" s="244" t="s">
        <v>206</v>
      </c>
      <c r="H40" s="42"/>
      <c r="I40" s="245"/>
      <c r="J40" s="246"/>
      <c r="K40" s="249"/>
      <c r="L40" s="1"/>
      <c r="M40" s="250"/>
      <c r="P40" s="149"/>
      <c r="Q40" s="143"/>
      <c r="R40" s="149"/>
    </row>
    <row r="41" spans="1:18" ht="15">
      <c r="A41" s="56"/>
      <c r="B41" s="57"/>
      <c r="C41" s="59"/>
      <c r="D41" s="252"/>
      <c r="E41" s="44"/>
      <c r="F41" s="7"/>
      <c r="G41" s="253" t="s">
        <v>207</v>
      </c>
      <c r="H41" s="43"/>
      <c r="I41" s="254"/>
      <c r="J41" s="255"/>
      <c r="K41" s="241" t="str">
        <f>L4</f>
        <v>Zuborné Pázmándi Katalin</v>
      </c>
      <c r="L41" s="7"/>
      <c r="M41" s="248"/>
      <c r="P41" s="149"/>
      <c r="Q41" s="143"/>
      <c r="R41" s="256"/>
    </row>
  </sheetData>
  <sheetProtection/>
  <mergeCells count="50">
    <mergeCell ref="A1:F1"/>
    <mergeCell ref="A4:C4"/>
    <mergeCell ref="E7:F7"/>
    <mergeCell ref="G7:H7"/>
    <mergeCell ref="E9:F9"/>
    <mergeCell ref="G9:H9"/>
    <mergeCell ref="D19:E19"/>
    <mergeCell ref="F19:G19"/>
    <mergeCell ref="H19:I19"/>
    <mergeCell ref="J19:K19"/>
    <mergeCell ref="E11:F11"/>
    <mergeCell ref="G11:H11"/>
    <mergeCell ref="E13:F13"/>
    <mergeCell ref="G13:H13"/>
    <mergeCell ref="E15:F15"/>
    <mergeCell ref="G15:H15"/>
    <mergeCell ref="H21:I21"/>
    <mergeCell ref="J21:K21"/>
    <mergeCell ref="L19:M19"/>
    <mergeCell ref="B18:C18"/>
    <mergeCell ref="D18:E18"/>
    <mergeCell ref="F18:G18"/>
    <mergeCell ref="H18:I18"/>
    <mergeCell ref="J18:K18"/>
    <mergeCell ref="L18:M18"/>
    <mergeCell ref="B19:C19"/>
    <mergeCell ref="L21:M21"/>
    <mergeCell ref="B20:C20"/>
    <mergeCell ref="D20:E20"/>
    <mergeCell ref="F20:G20"/>
    <mergeCell ref="H20:I20"/>
    <mergeCell ref="J20:K20"/>
    <mergeCell ref="L20:M20"/>
    <mergeCell ref="B21:C21"/>
    <mergeCell ref="D21:E21"/>
    <mergeCell ref="F21:G21"/>
    <mergeCell ref="J23:K23"/>
    <mergeCell ref="L23:M23"/>
    <mergeCell ref="B22:C22"/>
    <mergeCell ref="D22:E22"/>
    <mergeCell ref="F22:G22"/>
    <mergeCell ref="H22:I22"/>
    <mergeCell ref="J22:K22"/>
    <mergeCell ref="L22:M22"/>
    <mergeCell ref="E34:F34"/>
    <mergeCell ref="E35:F35"/>
    <mergeCell ref="B23:C23"/>
    <mergeCell ref="D23:E23"/>
    <mergeCell ref="F23:G23"/>
    <mergeCell ref="H23:I23"/>
  </mergeCells>
  <conditionalFormatting sqref="E7 E9 E11 E13 E15">
    <cfRule type="cellIs" priority="2" dxfId="37" operator="equal" stopIfTrue="1">
      <formula>"Bye"</formula>
    </cfRule>
  </conditionalFormatting>
  <conditionalFormatting sqref="R41">
    <cfRule type="expression" priority="1" dxfId="36" stopIfTrue="1">
      <formula>$O$1="CU"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8:O24"/>
  <sheetViews>
    <sheetView zoomScalePageLayoutView="0" workbookViewId="0" topLeftCell="A1">
      <selection activeCell="A1" sqref="A1:B16384"/>
    </sheetView>
  </sheetViews>
  <sheetFormatPr defaultColWidth="9.140625" defaultRowHeight="15"/>
  <cols>
    <col min="2" max="2" width="9.140625" style="0" customWidth="1"/>
    <col min="3" max="3" width="19.28125" style="0" hidden="1" customWidth="1"/>
  </cols>
  <sheetData>
    <row r="8" spans="2:15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4" ht="15">
      <c r="B9" s="1"/>
      <c r="C9" s="1"/>
      <c r="D9" s="259"/>
      <c r="E9" s="259"/>
      <c r="F9" s="260" t="s">
        <v>1</v>
      </c>
      <c r="G9" s="260"/>
      <c r="H9" s="260" t="s">
        <v>2</v>
      </c>
      <c r="I9" s="260"/>
      <c r="J9" s="260" t="s">
        <v>3</v>
      </c>
      <c r="K9" s="260"/>
      <c r="L9" s="1"/>
      <c r="M9" s="2" t="s">
        <v>0</v>
      </c>
      <c r="N9" s="301" t="s">
        <v>247</v>
      </c>
    </row>
    <row r="10" spans="2:14" ht="15">
      <c r="B10" s="3" t="s">
        <v>1</v>
      </c>
      <c r="C10" s="3"/>
      <c r="D10" s="261" t="s">
        <v>227</v>
      </c>
      <c r="E10" s="261"/>
      <c r="F10" s="262"/>
      <c r="G10" s="262"/>
      <c r="H10" s="263" t="s">
        <v>233</v>
      </c>
      <c r="I10" s="263"/>
      <c r="J10" s="263" t="s">
        <v>157</v>
      </c>
      <c r="K10" s="263"/>
      <c r="L10" s="1"/>
      <c r="M10" s="4" t="s">
        <v>72</v>
      </c>
      <c r="N10" s="278">
        <v>90</v>
      </c>
    </row>
    <row r="11" spans="2:14" ht="15">
      <c r="B11" s="3" t="s">
        <v>2</v>
      </c>
      <c r="C11" s="3"/>
      <c r="D11" s="261" t="s">
        <v>228</v>
      </c>
      <c r="E11" s="261"/>
      <c r="F11" s="263" t="s">
        <v>80</v>
      </c>
      <c r="G11" s="263"/>
      <c r="H11" s="262"/>
      <c r="I11" s="262"/>
      <c r="J11" s="263" t="s">
        <v>75</v>
      </c>
      <c r="K11" s="263"/>
      <c r="L11" s="1"/>
      <c r="M11" s="4" t="s">
        <v>73</v>
      </c>
      <c r="N11" s="278">
        <v>200</v>
      </c>
    </row>
    <row r="12" spans="2:14" ht="15">
      <c r="B12" s="3" t="s">
        <v>3</v>
      </c>
      <c r="C12" s="3"/>
      <c r="D12" s="261" t="s">
        <v>229</v>
      </c>
      <c r="E12" s="261"/>
      <c r="F12" s="263" t="s">
        <v>158</v>
      </c>
      <c r="G12" s="263"/>
      <c r="H12" s="263" t="s">
        <v>76</v>
      </c>
      <c r="I12" s="263"/>
      <c r="J12" s="262"/>
      <c r="K12" s="262"/>
      <c r="L12" s="1"/>
      <c r="M12" s="4" t="s">
        <v>74</v>
      </c>
      <c r="N12" s="278">
        <v>60</v>
      </c>
    </row>
    <row r="13" spans="2:14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5"/>
      <c r="N13" s="279"/>
    </row>
    <row r="14" spans="2:14" ht="15">
      <c r="B14" s="1"/>
      <c r="C14" s="1"/>
      <c r="D14" s="259"/>
      <c r="E14" s="259"/>
      <c r="F14" s="260" t="s">
        <v>1</v>
      </c>
      <c r="G14" s="260"/>
      <c r="H14" s="260" t="s">
        <v>2</v>
      </c>
      <c r="I14" s="260"/>
      <c r="J14" s="260" t="s">
        <v>3</v>
      </c>
      <c r="K14" s="260"/>
      <c r="L14" s="1"/>
      <c r="M14" s="5"/>
      <c r="N14" s="279"/>
    </row>
    <row r="15" spans="2:14" ht="15">
      <c r="B15" s="3" t="s">
        <v>4</v>
      </c>
      <c r="C15" s="3"/>
      <c r="D15" s="261" t="s">
        <v>230</v>
      </c>
      <c r="E15" s="261"/>
      <c r="F15" s="262"/>
      <c r="G15" s="262"/>
      <c r="H15" s="263" t="s">
        <v>102</v>
      </c>
      <c r="I15" s="263"/>
      <c r="J15" s="263" t="s">
        <v>234</v>
      </c>
      <c r="K15" s="263"/>
      <c r="L15" s="1"/>
      <c r="M15" s="4" t="s">
        <v>72</v>
      </c>
      <c r="N15" s="278">
        <v>90</v>
      </c>
    </row>
    <row r="16" spans="2:14" ht="15">
      <c r="B16" s="3" t="s">
        <v>5</v>
      </c>
      <c r="C16" s="3"/>
      <c r="D16" s="261" t="s">
        <v>231</v>
      </c>
      <c r="E16" s="261"/>
      <c r="F16" s="263" t="s">
        <v>162</v>
      </c>
      <c r="G16" s="263"/>
      <c r="H16" s="262"/>
      <c r="I16" s="262"/>
      <c r="J16" s="263" t="s">
        <v>235</v>
      </c>
      <c r="K16" s="263"/>
      <c r="L16" s="1"/>
      <c r="M16" s="4" t="s">
        <v>74</v>
      </c>
      <c r="N16" s="278">
        <v>60</v>
      </c>
    </row>
    <row r="17" spans="2:14" ht="15">
      <c r="B17" s="3" t="s">
        <v>6</v>
      </c>
      <c r="C17" s="3"/>
      <c r="D17" s="261" t="s">
        <v>232</v>
      </c>
      <c r="E17" s="261"/>
      <c r="F17" s="263" t="s">
        <v>124</v>
      </c>
      <c r="G17" s="263"/>
      <c r="H17" s="263" t="s">
        <v>236</v>
      </c>
      <c r="I17" s="263"/>
      <c r="J17" s="262"/>
      <c r="K17" s="262"/>
      <c r="L17" s="1"/>
      <c r="M17" s="4" t="s">
        <v>73</v>
      </c>
      <c r="N17" s="278">
        <v>140</v>
      </c>
    </row>
    <row r="18" spans="2:15" ht="15.75" thickBo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5.75" thickBot="1">
      <c r="B19" s="1" t="s">
        <v>7</v>
      </c>
      <c r="C19" s="1"/>
      <c r="D19" s="1"/>
      <c r="E19" s="265" t="s">
        <v>228</v>
      </c>
      <c r="F19" s="274"/>
      <c r="G19" s="258"/>
      <c r="H19" s="275" t="s">
        <v>232</v>
      </c>
      <c r="I19" s="275"/>
      <c r="J19" s="1"/>
      <c r="K19" s="7" t="s">
        <v>237</v>
      </c>
      <c r="L19" s="1"/>
      <c r="M19" s="1"/>
      <c r="N19" s="1"/>
      <c r="O19" s="1"/>
    </row>
    <row r="20" spans="2:15" ht="15">
      <c r="B20" s="1"/>
      <c r="C20" s="1"/>
      <c r="D20" s="1"/>
      <c r="E20" s="1"/>
      <c r="F20" s="1"/>
      <c r="G20" s="1"/>
      <c r="H20" s="6"/>
      <c r="I20" s="6"/>
      <c r="J20" s="1"/>
      <c r="K20" s="1"/>
      <c r="L20" s="1"/>
      <c r="M20" s="1"/>
      <c r="N20" s="1"/>
      <c r="O20" s="1"/>
    </row>
    <row r="24" ht="15">
      <c r="F24" s="257"/>
    </row>
  </sheetData>
  <sheetProtection/>
  <mergeCells count="34">
    <mergeCell ref="D9:E9"/>
    <mergeCell ref="F9:G9"/>
    <mergeCell ref="H9:I9"/>
    <mergeCell ref="J9:K9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D14:E14"/>
    <mergeCell ref="F14:G14"/>
    <mergeCell ref="H14:I14"/>
    <mergeCell ref="J14:K14"/>
    <mergeCell ref="D15:E15"/>
    <mergeCell ref="F15:G15"/>
    <mergeCell ref="H15:I15"/>
    <mergeCell ref="J15:K15"/>
    <mergeCell ref="E19:F19"/>
    <mergeCell ref="H19:I19"/>
    <mergeCell ref="D16:E16"/>
    <mergeCell ref="F16:G16"/>
    <mergeCell ref="H16:I16"/>
    <mergeCell ref="J16:K16"/>
    <mergeCell ref="D17:E17"/>
    <mergeCell ref="F17:G17"/>
    <mergeCell ref="H17:I17"/>
    <mergeCell ref="J17:K1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6:N12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9.140625" style="0" customWidth="1"/>
    <col min="2" max="2" width="6.7109375" style="0" customWidth="1"/>
    <col min="3" max="3" width="18.140625" style="0" hidden="1" customWidth="1"/>
  </cols>
  <sheetData>
    <row r="6" spans="2:14" ht="15">
      <c r="B6" s="1"/>
      <c r="C6" s="1"/>
      <c r="D6" s="259"/>
      <c r="E6" s="259"/>
      <c r="F6" s="260" t="s">
        <v>1</v>
      </c>
      <c r="G6" s="260"/>
      <c r="H6" s="260" t="s">
        <v>2</v>
      </c>
      <c r="I6" s="260"/>
      <c r="J6" s="260" t="s">
        <v>3</v>
      </c>
      <c r="K6" s="260"/>
      <c r="M6" s="294" t="s">
        <v>249</v>
      </c>
      <c r="N6" s="295" t="s">
        <v>247</v>
      </c>
    </row>
    <row r="7" spans="2:14" ht="15">
      <c r="B7" s="3" t="s">
        <v>1</v>
      </c>
      <c r="C7" s="3"/>
      <c r="D7" s="261" t="s">
        <v>159</v>
      </c>
      <c r="E7" s="261"/>
      <c r="F7" s="262"/>
      <c r="G7" s="262"/>
      <c r="H7" s="263" t="s">
        <v>102</v>
      </c>
      <c r="I7" s="263"/>
      <c r="J7" s="263" t="s">
        <v>75</v>
      </c>
      <c r="K7" s="263"/>
      <c r="M7" s="294" t="s">
        <v>252</v>
      </c>
      <c r="N7" s="295">
        <v>200</v>
      </c>
    </row>
    <row r="8" spans="2:14" ht="15">
      <c r="B8" s="3" t="s">
        <v>2</v>
      </c>
      <c r="C8" s="3"/>
      <c r="D8" s="261" t="s">
        <v>160</v>
      </c>
      <c r="E8" s="261"/>
      <c r="F8" s="263" t="s">
        <v>162</v>
      </c>
      <c r="G8" s="263"/>
      <c r="H8" s="262"/>
      <c r="I8" s="262"/>
      <c r="J8" s="263" t="s">
        <v>100</v>
      </c>
      <c r="K8" s="263"/>
      <c r="M8" s="294" t="s">
        <v>250</v>
      </c>
      <c r="N8" s="295">
        <v>140</v>
      </c>
    </row>
    <row r="9" spans="2:14" ht="15">
      <c r="B9" s="3" t="s">
        <v>3</v>
      </c>
      <c r="C9" s="3"/>
      <c r="D9" s="261" t="s">
        <v>161</v>
      </c>
      <c r="E9" s="261"/>
      <c r="F9" s="276">
        <v>6056</v>
      </c>
      <c r="G9" s="263"/>
      <c r="H9" s="263" t="s">
        <v>163</v>
      </c>
      <c r="I9" s="263"/>
      <c r="J9" s="262"/>
      <c r="K9" s="262"/>
      <c r="M9" s="294" t="s">
        <v>251</v>
      </c>
      <c r="N9" s="295">
        <v>90</v>
      </c>
    </row>
    <row r="10" spans="2:11" ht="1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1" ht="1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5">
      <c r="B12" s="1"/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16">
    <mergeCell ref="D8:E8"/>
    <mergeCell ref="F8:G8"/>
    <mergeCell ref="H8:I8"/>
    <mergeCell ref="J8:K8"/>
    <mergeCell ref="D9:E9"/>
    <mergeCell ref="F9:G9"/>
    <mergeCell ref="H9:I9"/>
    <mergeCell ref="J9:K9"/>
    <mergeCell ref="D6:E6"/>
    <mergeCell ref="F6:G6"/>
    <mergeCell ref="H6:I6"/>
    <mergeCell ref="J6:K6"/>
    <mergeCell ref="D7:E7"/>
    <mergeCell ref="F7:G7"/>
    <mergeCell ref="H7:I7"/>
    <mergeCell ref="J7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dcterms:created xsi:type="dcterms:W3CDTF">2015-06-05T18:17:20Z</dcterms:created>
  <dcterms:modified xsi:type="dcterms:W3CDTF">2020-08-09T14:51:00Z</dcterms:modified>
  <cp:category/>
  <cp:version/>
  <cp:contentType/>
  <cp:contentStatus/>
</cp:coreProperties>
</file>